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2\RENOV DIVISI-DIVISI TAHAP 2\RAB 2022\RAB UPDATE 11 MARET\"/>
    </mc:Choice>
  </mc:AlternateContent>
  <xr:revisionPtr revIDLastSave="0" documentId="8_{6E05CA74-9EB9-CA47-B2B8-02A9CA2AA70A}" xr6:coauthVersionLast="47" xr6:coauthVersionMax="47" xr10:uidLastSave="{00000000-0000-0000-0000-000000000000}"/>
  <bookViews>
    <workbookView xWindow="-120" yWindow="-120" windowWidth="29040" windowHeight="15720" tabRatio="891" activeTab="1" xr2:uid="{00000000-000D-0000-FFFF-FFFF00000000}"/>
  </bookViews>
  <sheets>
    <sheet name="REKAP" sheetId="12" r:id="rId1"/>
    <sheet name="ARS-INTERIOR-ME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1">'ARS-INTERIOR-ME'!$A$1:$J$237</definedName>
    <definedName name="_xlnm.Print_Area" localSheetId="0">REKAP!$B$1:$G$39</definedName>
    <definedName name="_xlnm.Print_Area">#REF!</definedName>
    <definedName name="PRINT_AREA_MI">#REF!</definedName>
    <definedName name="_xlnm.Print_Titles" localSheetId="1">'ARS-INTERIOR-ME'!$6:$7</definedName>
    <definedName name="_xlnm.Print_Titles">#N/A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8" i="8" l="1"/>
  <c r="H217" i="8"/>
  <c r="H218" i="8"/>
  <c r="H157" i="8"/>
  <c r="H155" i="8"/>
  <c r="H154" i="8"/>
  <c r="H153" i="8"/>
  <c r="H156" i="8"/>
  <c r="H158" i="8"/>
  <c r="H150" i="8"/>
  <c r="H161" i="8"/>
  <c r="H196" i="8"/>
  <c r="H195" i="8"/>
  <c r="H191" i="8"/>
  <c r="H180" i="8"/>
  <c r="H186" i="8"/>
  <c r="H185" i="8"/>
  <c r="H184" i="8"/>
  <c r="H182" i="8"/>
  <c r="H197" i="8"/>
  <c r="H203" i="8"/>
  <c r="H220" i="8"/>
  <c r="H227" i="8"/>
  <c r="H226" i="8"/>
  <c r="H225" i="8"/>
  <c r="H224" i="8"/>
  <c r="H173" i="8"/>
  <c r="H234" i="8"/>
  <c r="H229" i="8"/>
  <c r="H235" i="8"/>
  <c r="F27" i="8"/>
  <c r="F28" i="8"/>
  <c r="F172" i="8"/>
  <c r="H172" i="8"/>
  <c r="F171" i="8"/>
  <c r="H171" i="8"/>
  <c r="F168" i="8"/>
  <c r="F167" i="8"/>
  <c r="F96" i="8"/>
  <c r="F143" i="8"/>
  <c r="F114" i="8"/>
  <c r="F112" i="8"/>
  <c r="H112" i="8"/>
  <c r="F108" i="8"/>
  <c r="F107" i="8"/>
  <c r="F122" i="8"/>
  <c r="F123" i="8"/>
  <c r="F127" i="8"/>
  <c r="F129" i="8"/>
  <c r="F90" i="8"/>
  <c r="F137" i="8"/>
  <c r="F72" i="8"/>
  <c r="F73" i="8"/>
  <c r="H73" i="8"/>
  <c r="F69" i="8"/>
  <c r="F79" i="8"/>
  <c r="F52" i="8"/>
  <c r="H52" i="8"/>
  <c r="H127" i="8"/>
  <c r="F48" i="8"/>
  <c r="F58" i="8"/>
  <c r="F51" i="8"/>
  <c r="F29" i="8"/>
  <c r="F32" i="8"/>
  <c r="F34" i="8"/>
  <c r="H143" i="8"/>
  <c r="H145" i="8"/>
  <c r="H149" i="8"/>
  <c r="H148" i="8"/>
  <c r="F147" i="8"/>
  <c r="H147" i="8"/>
  <c r="H141" i="8"/>
  <c r="H140" i="8"/>
  <c r="F139" i="8"/>
  <c r="H139" i="8"/>
  <c r="F126" i="8"/>
  <c r="F111" i="8"/>
  <c r="H96" i="8"/>
  <c r="H98" i="8"/>
  <c r="H103" i="8"/>
  <c r="H102" i="8"/>
  <c r="H101" i="8"/>
  <c r="F100" i="8"/>
  <c r="H100" i="8"/>
  <c r="H94" i="8"/>
  <c r="H93" i="8"/>
  <c r="F92" i="8"/>
  <c r="H92" i="8"/>
  <c r="H233" i="8"/>
  <c r="H232" i="8"/>
  <c r="H219" i="8"/>
  <c r="H216" i="8"/>
  <c r="H212" i="8"/>
  <c r="H211" i="8"/>
  <c r="H210" i="8"/>
  <c r="H209" i="8"/>
  <c r="H205" i="8"/>
  <c r="H204" i="8"/>
  <c r="H202" i="8"/>
  <c r="H190" i="8"/>
  <c r="H189" i="8"/>
  <c r="H188" i="8"/>
  <c r="H187" i="8"/>
  <c r="H183" i="8"/>
  <c r="H181" i="8"/>
  <c r="H38" i="8"/>
  <c r="H129" i="8"/>
  <c r="H131" i="8"/>
  <c r="H124" i="8"/>
  <c r="H114" i="8"/>
  <c r="H111" i="8"/>
  <c r="H109" i="8"/>
  <c r="H106" i="8"/>
  <c r="H86" i="8"/>
  <c r="H85" i="8"/>
  <c r="H84" i="8"/>
  <c r="H79" i="8"/>
  <c r="H81" i="8"/>
  <c r="H77" i="8"/>
  <c r="H76" i="8"/>
  <c r="H70" i="8"/>
  <c r="H65" i="8"/>
  <c r="H64" i="8"/>
  <c r="H63" i="8"/>
  <c r="H62" i="8"/>
  <c r="H175" i="8"/>
  <c r="H58" i="8"/>
  <c r="H60" i="8"/>
  <c r="H56" i="8"/>
  <c r="H55" i="8"/>
  <c r="H49" i="8"/>
  <c r="H44" i="8"/>
  <c r="H40" i="8"/>
  <c r="H34" i="8"/>
  <c r="H36" i="8"/>
  <c r="H30" i="8"/>
  <c r="H25" i="8"/>
  <c r="H20" i="8"/>
  <c r="H19" i="8"/>
  <c r="H18" i="8"/>
  <c r="H17" i="8"/>
  <c r="H16" i="8"/>
  <c r="H15" i="8"/>
  <c r="H13" i="8"/>
  <c r="H12" i="8"/>
  <c r="H11" i="8"/>
  <c r="H10" i="8"/>
  <c r="H237" i="8"/>
  <c r="H221" i="8"/>
  <c r="H206" i="8"/>
  <c r="H192" i="8"/>
  <c r="H116" i="8"/>
  <c r="H14" i="8"/>
  <c r="H47" i="8"/>
  <c r="H48" i="8"/>
  <c r="H121" i="8"/>
  <c r="H108" i="8"/>
  <c r="H69" i="8"/>
  <c r="H90" i="8"/>
  <c r="H68" i="8"/>
  <c r="H123" i="8"/>
  <c r="H89" i="8"/>
  <c r="H104" i="8"/>
  <c r="H136" i="8"/>
  <c r="H107" i="8"/>
  <c r="H137" i="8"/>
  <c r="H126" i="8"/>
  <c r="H72" i="8"/>
  <c r="H51" i="8"/>
  <c r="H32" i="8"/>
  <c r="H151" i="8"/>
  <c r="H122" i="8"/>
  <c r="H27" i="8"/>
  <c r="H118" i="8"/>
  <c r="H119" i="8"/>
  <c r="H164" i="8"/>
  <c r="H169" i="8"/>
  <c r="H168" i="8"/>
  <c r="H167" i="8"/>
  <c r="H133" i="8"/>
  <c r="H28" i="8"/>
  <c r="F83" i="8"/>
  <c r="H83" i="8"/>
  <c r="F75" i="8"/>
  <c r="H75" i="8"/>
  <c r="F54" i="8"/>
  <c r="H54" i="8"/>
  <c r="H29" i="8"/>
  <c r="H45" i="8"/>
  <c r="H41" i="8"/>
  <c r="H213" i="8"/>
  <c r="H21" i="8"/>
  <c r="G10" i="12"/>
  <c r="H176" i="8"/>
  <c r="G23" i="12"/>
  <c r="H134" i="8"/>
  <c r="H87" i="8"/>
  <c r="H66" i="8"/>
  <c r="G12" i="12"/>
  <c r="G25" i="12"/>
  <c r="G34" i="12"/>
  <c r="G35" i="12"/>
  <c r="G36" i="12"/>
  <c r="G37" i="12"/>
</calcChain>
</file>

<file path=xl/sharedStrings.xml><?xml version="1.0" encoding="utf-8"?>
<sst xmlns="http://schemas.openxmlformats.org/spreadsheetml/2006/main" count="786" uniqueCount="259">
  <si>
    <t>NO</t>
  </si>
  <si>
    <t>URAIAN PEKERJAAN</t>
  </si>
  <si>
    <t>HARGA SAT.</t>
  </si>
  <si>
    <t>JUMLAH HARGA</t>
  </si>
  <si>
    <t>( Rp)</t>
  </si>
  <si>
    <t>( Rp )</t>
  </si>
  <si>
    <t>SAT.</t>
  </si>
  <si>
    <t>VOLUME</t>
  </si>
  <si>
    <t>ls</t>
  </si>
  <si>
    <t xml:space="preserve">B.1. </t>
  </si>
  <si>
    <t xml:space="preserve">A. </t>
  </si>
  <si>
    <t xml:space="preserve">B. </t>
  </si>
  <si>
    <t>Ex.</t>
  </si>
  <si>
    <t>Manual</t>
  </si>
  <si>
    <t>SPESIFIKASI                                                                         MATERIAL/PRODUK</t>
  </si>
  <si>
    <t>Laporan-laporan progres</t>
  </si>
  <si>
    <t>Kode</t>
  </si>
  <si>
    <t>Sesuai Spesifikasi Material</t>
  </si>
  <si>
    <t xml:space="preserve">B.2. </t>
  </si>
  <si>
    <t xml:space="preserve">B.3. </t>
  </si>
  <si>
    <t xml:space="preserve">B.4. </t>
  </si>
  <si>
    <t>Sewa</t>
  </si>
  <si>
    <t>PEKERJAAN PERSIAPAN AWAL</t>
  </si>
  <si>
    <t>( W1 )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</si>
  <si>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</si>
  <si>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bh</t>
  </si>
  <si>
    <t>( F2 )</t>
  </si>
  <si>
    <t>( F1 )</t>
  </si>
  <si>
    <t>Paint Finish : e.g Dulux Pentalite (44432)</t>
  </si>
  <si>
    <t xml:space="preserve">B.5. </t>
  </si>
  <si>
    <t>Dulux</t>
  </si>
  <si>
    <t xml:space="preserve">C. </t>
  </si>
  <si>
    <t>Philips</t>
  </si>
  <si>
    <t>lot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</si>
  <si>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</si>
  <si>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>Asahimas</t>
  </si>
  <si>
    <t>Pengukuran (Seeting out seluruh ruangan)</t>
  </si>
  <si>
    <t>titik</t>
  </si>
  <si>
    <t>Carpet Tile : e.g. Interface Aerial Collection (AE 317 Azure)</t>
  </si>
  <si>
    <t>Carpet Tile : e.g. Interface Bike Path Collection</t>
  </si>
  <si>
    <t>Lead Asia Blue (BP411)</t>
  </si>
  <si>
    <t>- Handle in S/S in Spec' Finish</t>
  </si>
  <si>
    <t>- Patch Fitting</t>
  </si>
  <si>
    <t>set</t>
  </si>
  <si>
    <t>- Aksesories dan material support lainnya</t>
  </si>
  <si>
    <t xml:space="preserve"> - U Channel</t>
  </si>
  <si>
    <t>Jaya Board</t>
  </si>
  <si>
    <t xml:space="preserve"> - Aksesories &amp; Support To Slab</t>
  </si>
  <si>
    <t xml:space="preserve"> - 12 mm THK Gypsum Board in Spec'd Finish &amp; </t>
  </si>
  <si>
    <t xml:space="preserve">    40x40 Galvanized Metal Hollow Frame</t>
  </si>
  <si>
    <t>( W4 )</t>
  </si>
  <si>
    <t xml:space="preserve"> - Paint Finish e.g Dulux Pentalite Brilliant White</t>
  </si>
  <si>
    <t>Jayaboard</t>
  </si>
  <si>
    <t>Dinding 2 Side Partition Gypsum Board</t>
  </si>
  <si>
    <t>Dekson</t>
  </si>
  <si>
    <t xml:space="preserve">Wallpaper : e.g Starwall (96002) </t>
  </si>
  <si>
    <t>Floor Border - U Channel (R. Kolaborasi - R. Kerja)</t>
  </si>
  <si>
    <t>( P1 )</t>
  </si>
  <si>
    <t>Partition Clear Tempered Glass</t>
  </si>
  <si>
    <t>( P2 )</t>
  </si>
  <si>
    <t>Wallpaper : e.g Starwall (96002) area dalam</t>
  </si>
  <si>
    <t>PEKERJAAN PERSIAPAN</t>
  </si>
  <si>
    <t>( P.3 )</t>
  </si>
  <si>
    <t>( F6 )</t>
  </si>
  <si>
    <t>unit</t>
  </si>
  <si>
    <t>D.</t>
  </si>
  <si>
    <t>PEKERJAAN MEKANIKAL DAN ELEKTRIKAL</t>
  </si>
  <si>
    <t xml:space="preserve">D.1. </t>
  </si>
  <si>
    <t>DIVISI</t>
  </si>
  <si>
    <t>D.3.</t>
  </si>
  <si>
    <t>D.4.</t>
  </si>
  <si>
    <t>Pemasangan Outlet data</t>
  </si>
  <si>
    <t>Material bantu dan asesoris</t>
  </si>
  <si>
    <t>Pemasangan Outlet telepon</t>
  </si>
  <si>
    <t>D.5.</t>
  </si>
  <si>
    <t>REKAPITULASI BIAYA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</si>
  <si>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</si>
  <si>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</si>
  <si>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</si>
  <si>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</si>
  <si>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</si>
  <si>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</si>
  <si>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</si>
  <si>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DIBULATKAN</t>
  </si>
  <si>
    <t>PEKERJAAN ARSITEKTUR DAN INTERIOR</t>
  </si>
  <si>
    <t>Vinyl : e.g. Vinyl Taco Wood Series Parma Oak (TV-004)</t>
  </si>
  <si>
    <t>( F4 )</t>
  </si>
  <si>
    <t xml:space="preserve">    40x40 Galvanized Metal Hollow Frame </t>
  </si>
  <si>
    <t xml:space="preserve">B.7. </t>
  </si>
  <si>
    <t>PEKERJAAN ARSITEKTUR, INTERIOR DAN ME</t>
  </si>
  <si>
    <t>A.</t>
  </si>
  <si>
    <t>B.</t>
  </si>
  <si>
    <t>B.1</t>
  </si>
  <si>
    <t>B.2</t>
  </si>
  <si>
    <t>B.3</t>
  </si>
  <si>
    <t>B.4</t>
  </si>
  <si>
    <t>B.5</t>
  </si>
  <si>
    <t>B.6</t>
  </si>
  <si>
    <t>C,</t>
  </si>
  <si>
    <t>D.1</t>
  </si>
  <si>
    <t>PEKERJAAN STOP KONTAK DAN PENERANGAN</t>
  </si>
  <si>
    <t>D.2</t>
  </si>
  <si>
    <t>PEKERJAAN INSTALASI DATA</t>
  </si>
  <si>
    <t>D.3</t>
  </si>
  <si>
    <t>PEKERJAAN INSTALASI TELEPON</t>
  </si>
  <si>
    <t>D.4</t>
  </si>
  <si>
    <t>PEKERJAAN MATV</t>
  </si>
  <si>
    <t>D.5</t>
  </si>
  <si>
    <t>TOTAL (A+B+C+D)</t>
  </si>
  <si>
    <t>DIVISI PELAYANAN DAN DIVISI ASURANSI</t>
  </si>
  <si>
    <t>AREA KOLABORASI</t>
  </si>
  <si>
    <t>Total - B.2. AREA KOLABORASI</t>
  </si>
  <si>
    <t>RUANG KADIV PELAYANAN</t>
  </si>
  <si>
    <t xml:space="preserve">Total - B.3. RUANG KADIV PELAYANAN : </t>
  </si>
  <si>
    <t>RUANG KADIV ASURANSI</t>
  </si>
  <si>
    <t xml:space="preserve">Total - B.4. RUANG KADIV ASURANSI : </t>
  </si>
  <si>
    <t>RUANG ARSIP DIVISI PELAYANAN</t>
  </si>
  <si>
    <t>RUANG ARSIP DIVISI ASURANSI</t>
  </si>
  <si>
    <t xml:space="preserve">Total - D.1. PEKERJAAN STOP KONTAK DAN PENERANGAN : </t>
  </si>
  <si>
    <t>AREA KERJA DIV PELAYANAN DAN DIV ASURANSI</t>
  </si>
  <si>
    <t xml:space="preserve">Total - B.1. AREA KERJA DIV PELAYANAN DAN DIV ASURANSI : </t>
  </si>
  <si>
    <t>AREA  KOLABORASI</t>
  </si>
  <si>
    <t>B.7</t>
  </si>
  <si>
    <t>B.8</t>
  </si>
  <si>
    <t xml:space="preserve">Total - A. PEKERJAAN PERSIAPAN AWAL : </t>
  </si>
  <si>
    <t>m2</t>
  </si>
  <si>
    <t>Listrik &amp; Air kerja selama pekerjaan berlangsung</t>
  </si>
  <si>
    <t>Keamanan selama pekerjaan berlangsung (Banner Pengaman)</t>
  </si>
  <si>
    <t>Pek Administrasi, Dokumentasi Pelaksanaan &amp; Shop Drawing</t>
  </si>
  <si>
    <t>Mobilisasi dan Demobilisasi Alat (selama pekerjaan berlangsung)</t>
  </si>
  <si>
    <t>Selama pek. Berlangsung</t>
  </si>
  <si>
    <t>Pembongkaran Lay Out Ruang Dalam (Existing)</t>
  </si>
  <si>
    <t>Pembersihan Harian dan Buang Bekas Bongkaran ke luar lokasi bangunan</t>
  </si>
  <si>
    <t>Supreme, Kabel Metal</t>
  </si>
  <si>
    <t>Belden, Nexan</t>
  </si>
  <si>
    <t>SAD 400 x 400</t>
  </si>
  <si>
    <t>Prima Wangi, Comfort Aire</t>
  </si>
  <si>
    <t>RAG 400 x 400</t>
  </si>
  <si>
    <t>PEKERJAAN TATA UDARA</t>
  </si>
  <si>
    <t>Interface</t>
  </si>
  <si>
    <t>Starwall</t>
  </si>
  <si>
    <t>Taco</t>
  </si>
  <si>
    <t>(UC-01)</t>
  </si>
  <si>
    <t>Grace Wood</t>
  </si>
  <si>
    <t>Pemasangan Kuf Roller blind</t>
  </si>
  <si>
    <t xml:space="preserve"> - Pemasangan Ceiling Up H=200mm, Gypsum Rangka Hollow</t>
  </si>
  <si>
    <t>(lebar 300mm tebal 60 mm)</t>
  </si>
  <si>
    <t>Dinding Back drop monitor</t>
  </si>
  <si>
    <t xml:space="preserve">Total - B.7. RUANG ARSIP DIVISI ASURANSI : </t>
  </si>
  <si>
    <t>Unit telepon digital</t>
  </si>
  <si>
    <t>JL. H.R. RASUNA SAID KAV C-2 JAKARTA SELATAN</t>
  </si>
  <si>
    <t>HPL:  e.g. Taco Mono Walnut (TH 821 J) Top parapet Plywood finish</t>
  </si>
  <si>
    <t>Dinding Parapet gypsum 12 mm 1 muka, rangka hollow galvanis</t>
  </si>
  <si>
    <t>Parquet : e.g. Grace Wood Kalimantan Golden Rosewood</t>
  </si>
  <si>
    <t>Door Type D.2 (Frameless)</t>
  </si>
  <si>
    <t>Door Type D.3 (Pintu kayu)</t>
  </si>
  <si>
    <t xml:space="preserve"> - 200 mm THK Plywood in HPL e. g. Taco Zurich Elm (TH 1216 FC) Finish, </t>
  </si>
  <si>
    <t>Peralatan Keselamatan &amp; Kesehatan Kerja (K-3)</t>
  </si>
  <si>
    <t>Scaffolding/Perancah</t>
  </si>
  <si>
    <t>( W3 )</t>
  </si>
  <si>
    <t>( D.2 )</t>
  </si>
  <si>
    <t xml:space="preserve"> (D.2 )</t>
  </si>
  <si>
    <t>( D 3 )</t>
  </si>
  <si>
    <t>( D.3 )</t>
  </si>
  <si>
    <t>PEKERJAAN CEILING</t>
  </si>
  <si>
    <t xml:space="preserve">Total - C.1. PEKERJAAN CEILING : </t>
  </si>
  <si>
    <t xml:space="preserve"> - Pemasangan Ceiling Datar, Gypsum Rangka Hollow + Shadow Line</t>
  </si>
  <si>
    <t>Kusen Pintu Alumunium Anodized putih (ex.YKK) + kayu solid didalamnya, Pintu plywood fin. HPL motif kayu, Lengkap dengan Accessories (ex.Dekson) dan material support lainnya.</t>
  </si>
  <si>
    <t>LOKASI</t>
  </si>
  <si>
    <t>JL. H.R. RASUNA SAID KAV C-2, JAKARTA SELATAN</t>
  </si>
  <si>
    <t xml:space="preserve">    40x40 Galvanized Metal Hollow Frame (H=900 mm)</t>
  </si>
  <si>
    <t xml:space="preserve"> - 12 mm THK Clear Tempered Glass + Sticker Sanblast</t>
  </si>
  <si>
    <t>- 12 mm THK Clear Tempered Glass + Sticker Sandblast</t>
  </si>
  <si>
    <t>GRAND TOTAL</t>
  </si>
  <si>
    <t>Panasonic</t>
  </si>
  <si>
    <t>RUANG LSP</t>
  </si>
  <si>
    <t xml:space="preserve">Total - B.5. RUANG LSP : </t>
  </si>
  <si>
    <t>RUANG SPJR</t>
  </si>
  <si>
    <t>Pemasangan Up Ceiling (Ruang Kepala Divisi, LSP dan SPJR)</t>
  </si>
  <si>
    <t xml:space="preserve">B.6. </t>
  </si>
  <si>
    <t xml:space="preserve">Total - B.6. RUANG ARSIP DIVISI PELAYANAN : </t>
  </si>
  <si>
    <t xml:space="preserve">B.8. </t>
  </si>
  <si>
    <t>Wallpaper : e.g. Rock (DV1620) Pembungkus Kolom</t>
  </si>
  <si>
    <t>Rock</t>
  </si>
  <si>
    <t xml:space="preserve">Total - B.8. RUANG SPJR : </t>
  </si>
  <si>
    <t>Pemasangan Ceiling Drop Melingkar/Bulat</t>
  </si>
  <si>
    <t>(DC-01)</t>
  </si>
  <si>
    <t xml:space="preserve"> - Pemasangan Drop Ceiling + Rangka Hollow (Gypsum)</t>
  </si>
  <si>
    <t xml:space="preserve"> - Paint Finish e.g Dulux Pentalite Fabulous Feeling / Symphony Red</t>
  </si>
  <si>
    <t>Pembongkaran instalasi AC existing</t>
  </si>
  <si>
    <t>Pemasangan diffuser serta penyambungan dengan instalasi eksisting lengkap dengan asesoris agar sistem berjalan dengan baik</t>
  </si>
  <si>
    <t>Leveling lantai (untuk perataan kembali lantai existing) t=3 cm</t>
  </si>
  <si>
    <t>Pembongkaran plafond gypsum board dan plafond Accoustic (Existing)</t>
  </si>
  <si>
    <t>Pemasangan Acoustic Ceiling include Frame dan Wall Angle</t>
  </si>
  <si>
    <t>ukuran 60 x 120 cm</t>
  </si>
  <si>
    <t>Armstrong</t>
  </si>
  <si>
    <t>PEKERJAAN VIDEO WALL</t>
  </si>
  <si>
    <t>Instalasi Kabel HDMI untuk controler Video Wall</t>
  </si>
  <si>
    <t>Pengadaan dan pemasangan PC Controler untuk Video Wall</t>
  </si>
  <si>
    <t>Pengadaan dan pemasangan Audio beseta pengkabelan untuk Video Wall</t>
  </si>
  <si>
    <t>Reposisi dan pemasangan kembali monitor Existing</t>
  </si>
  <si>
    <t>Pengadaan dan pemasangan Instalasi MATV sampai ke titik MATV sesuai gambar, termasuk testing commisioning sampai dengan system berfungsi dengan baik</t>
  </si>
  <si>
    <t>Pengadaan dan pemasangan Instalasi Video Wall sesuai gambar, termasuk testing commisioning sampai dengan system berfungsi dengan baik</t>
  </si>
  <si>
    <t>Flexible Round Duct Ø 150</t>
  </si>
  <si>
    <t>Instalasi UTP Patch core @ 8-pairs x 0,6mm + Criemp 2bh</t>
  </si>
  <si>
    <t>Instalasi Kabel Data + Outlet RG-45 + Conduit</t>
  </si>
  <si>
    <t xml:space="preserve">Inst. Kabel Data (Mj-kerja/work station) Panduit (8-pairs x 0,6mm) Cat-6 + Conduit EGA, lengkap dengan terminal criemp : </t>
  </si>
  <si>
    <t>Pekerjaan meliputi pengadaan dan pemasangan instalsi Kabel LAN "panduit" Cat-6, included pipa conduit floorduct dan conduit kabel dari titik Outlet sampai ke Terminal Port di Ruang Server. Termasuk Kabel UTP untuk connecting ke masing-masing komputer</t>
  </si>
  <si>
    <t>Pemasangan lampu LED Downlight 15 Watt Smartbright</t>
  </si>
  <si>
    <t>Pemasangan lampu LED Downlight 15 Watt Smartbright c/w Batere</t>
  </si>
  <si>
    <t>Pemasangan lampu LED Light Strip 4 W/m (1 roll=5 m + adaptor)</t>
  </si>
  <si>
    <t>roll</t>
  </si>
  <si>
    <t>Pemasangan Double Switch 13 A, 250 V</t>
  </si>
  <si>
    <t>Intalasi Penerangan NYM 3 X 2,5 mm (lengkap berserta pipa conduit &amp; aksesoriesnya)</t>
  </si>
  <si>
    <t>Intalasi Stop Kontak NYM 3 X 4 mm (lengkap berserta pipa conduit &amp; aksesoriesnya)</t>
  </si>
  <si>
    <t>Pemasangan Stop Kontak 13 A (meja kerja)</t>
  </si>
  <si>
    <t>PEKERJAAN PANEL DAN KABEL FEEDER</t>
  </si>
  <si>
    <t xml:space="preserve">D.2. </t>
  </si>
  <si>
    <t xml:space="preserve">Pengadaan Dan Pemasangan Panel Power </t>
  </si>
  <si>
    <t>Instalasi Kabel Feeder 4x25mm2 dari Panel existing</t>
  </si>
  <si>
    <t>m'</t>
  </si>
  <si>
    <t xml:space="preserve">Total - D.2. PEKERJAAN PANEL DAN KABEL FEEDER : </t>
  </si>
  <si>
    <t xml:space="preserve">Total - D.3. PEKERJAAN INSTALASI DATA : </t>
  </si>
  <si>
    <t xml:space="preserve">Total - D.4. PEKERJAAN INSTALASI TELEPON : </t>
  </si>
  <si>
    <t xml:space="preserve">Total - D.5. PEKERJAAN MATV : </t>
  </si>
  <si>
    <t>D.6.</t>
  </si>
  <si>
    <t xml:space="preserve">Total - D.6. PEKERJAAN VIDEO WALL : </t>
  </si>
  <si>
    <t>D.7.</t>
  </si>
  <si>
    <t xml:space="preserve">Total - D.7. PEKERJAAN TATA UDARA : </t>
  </si>
  <si>
    <t>D.6</t>
  </si>
  <si>
    <t>D.7</t>
  </si>
  <si>
    <t xml:space="preserve">B.9. </t>
  </si>
  <si>
    <t>RUANG KORIDOR DAN PANTRY</t>
  </si>
  <si>
    <t>Wallpaper : e.g Starwall (96002) area Lobby Lift</t>
  </si>
  <si>
    <t>Wallpaper : e.g Rock (DV1620) pembungkus Kolom</t>
  </si>
  <si>
    <t>HPL:  e.g. Taco ZURICH ELM (TH 821 J) Dinding Lift</t>
  </si>
  <si>
    <t>( W2 )</t>
  </si>
  <si>
    <t xml:space="preserve">Total - B.9. RUANG KORIDOR DAN PANTRY : </t>
  </si>
  <si>
    <t>B.9</t>
  </si>
  <si>
    <t>Pemasangan Outlet (Faceplate) MATV</t>
  </si>
  <si>
    <t xml:space="preserve"> </t>
  </si>
  <si>
    <t>Interlite, Artolite, Megalux</t>
  </si>
  <si>
    <t>Simetri, Octagon</t>
  </si>
  <si>
    <t>PENGADAAN RENOVASI INTERIOR RUANG KERJA KANTOR PUSAT</t>
  </si>
  <si>
    <t>PPN. 11%</t>
  </si>
  <si>
    <t>Pemasangan Tap off 5 way</t>
  </si>
  <si>
    <t>Wisi, Igor</t>
  </si>
  <si>
    <t>Penyambungan ke Instalasi eksisting : Coaxial RG-6</t>
  </si>
  <si>
    <t>Pemasangan Instalasi MATV  : Coaxial RG-6</t>
  </si>
  <si>
    <t>Pemasangan Instalasi outlet telepon : 2pairs x 0,6 mm² dlm conduit PVC HI Ø 20 mm</t>
  </si>
  <si>
    <t>Pengadaan dan pemasangan Instalasi Telepon 2-pairs + conduit dari key/PABX sampai ke titik Outlet Telepon sesuai gambar, termasuk testing commisioning sampai dengan system berfungsi dengan baik</t>
  </si>
  <si>
    <t>Include Persiapan Awal (item no.9)</t>
  </si>
  <si>
    <t>Perbaikan dan penyesuaian kembali instalasi ME (ex. Pembongkaran)</t>
  </si>
  <si>
    <t>Perbaikan dan penyesuaian instalasi ME</t>
  </si>
  <si>
    <t>LED TL  2 x 36 W RM lengkap Parabolic louvre type M5 integrated Diffuser AC</t>
  </si>
  <si>
    <t>LED TL  2 x 36 W RM lengkap Parabolic louvre type M5 integrated Return Grille/ Dummy AC</t>
  </si>
  <si>
    <t>Pemasangan Stop Kontak 13 A (Lantai dibawah meja Ruang Monitor)</t>
  </si>
  <si>
    <t>LED TL  2 x 36 W RM lengkap Parabolic louvre type M5 integrated Dummy AC + Batere</t>
  </si>
  <si>
    <t>BILL OF QUANTITY (BQ)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</si>
</sst>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&quot;.&quot;"/>
    <numFmt numFmtId="168" formatCode="dd/mm/yyyy;@"/>
    <numFmt numFmtId="169" formatCode="_-* #,##0.00_-;\-* #,##0.00_-;_-* &quot;-&quot;_-;_-@_-"/>
    <numFmt numFmtId="170" formatCode="_(&quot;Rp&quot;* #,##0_);_(&quot;Rp&quot;* \(#,##0\);_(&quot;Rp&quot;* &quot;-&quot;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6"/>
      <color theme="1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11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3" borderId="0" applyNumberFormat="0" applyBorder="0" applyAlignment="0" applyProtection="0"/>
    <xf numFmtId="0" fontId="18" fillId="0" borderId="0"/>
    <xf numFmtId="0" fontId="1" fillId="0" borderId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21">
    <xf numFmtId="0" fontId="0" fillId="0" borderId="0" xfId="0"/>
    <xf numFmtId="0" fontId="4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6" fontId="6" fillId="2" borderId="16" xfId="2" applyNumberFormat="1" applyFont="1" applyFill="1" applyBorder="1" applyAlignment="1">
      <alignment horizontal="right"/>
    </xf>
    <xf numFmtId="165" fontId="6" fillId="2" borderId="2" xfId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0" fontId="6" fillId="2" borderId="0" xfId="0" applyFont="1" applyFill="1"/>
    <xf numFmtId="166" fontId="7" fillId="2" borderId="1" xfId="2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right"/>
    </xf>
    <xf numFmtId="166" fontId="7" fillId="2" borderId="10" xfId="2" applyNumberFormat="1" applyFont="1" applyFill="1" applyBorder="1" applyAlignment="1">
      <alignment horizontal="right"/>
    </xf>
    <xf numFmtId="166" fontId="6" fillId="2" borderId="7" xfId="2" applyNumberFormat="1" applyFont="1" applyFill="1" applyBorder="1" applyAlignment="1">
      <alignment horizontal="right"/>
    </xf>
    <xf numFmtId="166" fontId="7" fillId="2" borderId="7" xfId="2" applyNumberFormat="1" applyFont="1" applyFill="1" applyBorder="1" applyAlignment="1">
      <alignment horizontal="right"/>
    </xf>
    <xf numFmtId="166" fontId="7" fillId="2" borderId="15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center"/>
    </xf>
    <xf numFmtId="0" fontId="6" fillId="2" borderId="5" xfId="0" applyFont="1" applyFill="1" applyBorder="1"/>
    <xf numFmtId="166" fontId="6" fillId="2" borderId="5" xfId="2" applyNumberFormat="1" applyFont="1" applyFill="1" applyBorder="1" applyAlignment="1"/>
    <xf numFmtId="165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166" fontId="7" fillId="2" borderId="1" xfId="2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5" fontId="6" fillId="2" borderId="7" xfId="1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7" fontId="5" fillId="2" borderId="0" xfId="0" applyNumberFormat="1" applyFont="1" applyFill="1"/>
    <xf numFmtId="165" fontId="5" fillId="2" borderId="0" xfId="1" applyFont="1" applyFill="1"/>
    <xf numFmtId="0" fontId="5" fillId="2" borderId="0" xfId="0" applyFont="1" applyFill="1"/>
    <xf numFmtId="166" fontId="5" fillId="2" borderId="0" xfId="2" applyNumberFormat="1" applyFont="1" applyFill="1"/>
    <xf numFmtId="166" fontId="6" fillId="2" borderId="0" xfId="2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/>
    <xf numFmtId="166" fontId="6" fillId="0" borderId="11" xfId="2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right"/>
    </xf>
    <xf numFmtId="166" fontId="6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4" xfId="2" applyNumberFormat="1" applyFont="1" applyFill="1" applyBorder="1" applyAlignment="1">
      <alignment horizontal="right"/>
    </xf>
    <xf numFmtId="165" fontId="6" fillId="0" borderId="11" xfId="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right"/>
    </xf>
    <xf numFmtId="166" fontId="6" fillId="0" borderId="17" xfId="2" applyNumberFormat="1" applyFont="1" applyFill="1" applyBorder="1" applyAlignment="1"/>
    <xf numFmtId="165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5" fontId="6" fillId="0" borderId="7" xfId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7" fillId="0" borderId="10" xfId="2" applyNumberFormat="1" applyFont="1" applyFill="1" applyBorder="1" applyAlignment="1">
      <alignment horizontal="right"/>
    </xf>
    <xf numFmtId="166" fontId="6" fillId="0" borderId="7" xfId="2" applyNumberFormat="1" applyFont="1" applyFill="1" applyBorder="1" applyAlignment="1">
      <alignment horizontal="right"/>
    </xf>
    <xf numFmtId="166" fontId="7" fillId="0" borderId="7" xfId="2" applyNumberFormat="1" applyFont="1" applyFill="1" applyBorder="1" applyAlignment="1">
      <alignment horizontal="right"/>
    </xf>
    <xf numFmtId="166" fontId="7" fillId="0" borderId="15" xfId="2" applyNumberFormat="1" applyFont="1" applyFill="1" applyBorder="1" applyAlignment="1">
      <alignment horizontal="right"/>
    </xf>
    <xf numFmtId="165" fontId="7" fillId="0" borderId="2" xfId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7" fontId="4" fillId="0" borderId="0" xfId="0" applyNumberFormat="1" applyFont="1" applyFill="1"/>
    <xf numFmtId="165" fontId="4" fillId="0" borderId="0" xfId="1" applyFont="1" applyFill="1"/>
    <xf numFmtId="166" fontId="4" fillId="0" borderId="0" xfId="2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horizontal="center" vertical="center"/>
    </xf>
    <xf numFmtId="0" fontId="19" fillId="5" borderId="28" xfId="10" applyFont="1" applyFill="1" applyBorder="1" applyAlignment="1">
      <alignment vertical="center"/>
    </xf>
    <xf numFmtId="0" fontId="19" fillId="5" borderId="29" xfId="10" applyFont="1" applyFill="1" applyBorder="1" applyAlignment="1">
      <alignment vertical="center"/>
    </xf>
    <xf numFmtId="165" fontId="19" fillId="5" borderId="30" xfId="10" applyNumberFormat="1" applyFont="1" applyFill="1" applyBorder="1" applyAlignment="1">
      <alignment vertical="center"/>
    </xf>
    <xf numFmtId="0" fontId="20" fillId="5" borderId="31" xfId="10" applyFont="1" applyFill="1" applyBorder="1" applyAlignment="1">
      <alignment horizontal="center" vertical="center"/>
    </xf>
    <xf numFmtId="165" fontId="20" fillId="5" borderId="33" xfId="10" applyNumberFormat="1" applyFont="1" applyFill="1" applyBorder="1" applyAlignment="1">
      <alignment vertical="center"/>
    </xf>
    <xf numFmtId="0" fontId="19" fillId="5" borderId="32" xfId="10" applyFont="1" applyFill="1" applyBorder="1" applyAlignment="1">
      <alignment vertical="center"/>
    </xf>
    <xf numFmtId="0" fontId="20" fillId="5" borderId="34" xfId="10" applyFont="1" applyFill="1" applyBorder="1" applyAlignment="1">
      <alignment vertical="center"/>
    </xf>
    <xf numFmtId="0" fontId="20" fillId="5" borderId="24" xfId="10" applyFont="1" applyFill="1" applyBorder="1" applyAlignment="1">
      <alignment vertical="center"/>
    </xf>
    <xf numFmtId="0" fontId="20" fillId="5" borderId="25" xfId="10" applyFont="1" applyFill="1" applyBorder="1" applyAlignment="1">
      <alignment vertical="center"/>
    </xf>
    <xf numFmtId="0" fontId="19" fillId="5" borderId="26" xfId="10" applyFont="1" applyFill="1" applyBorder="1" applyAlignment="1">
      <alignment vertical="center"/>
    </xf>
    <xf numFmtId="37" fontId="20" fillId="5" borderId="26" xfId="10" applyNumberFormat="1" applyFont="1" applyFill="1" applyBorder="1" applyAlignment="1">
      <alignment vertical="center"/>
    </xf>
    <xf numFmtId="165" fontId="20" fillId="5" borderId="27" xfId="10" applyNumberFormat="1" applyFont="1" applyFill="1" applyBorder="1" applyAlignment="1">
      <alignment vertical="center"/>
    </xf>
    <xf numFmtId="37" fontId="20" fillId="5" borderId="29" xfId="10" applyNumberFormat="1" applyFont="1" applyFill="1" applyBorder="1" applyAlignment="1">
      <alignment vertical="center"/>
    </xf>
    <xf numFmtId="165" fontId="20" fillId="5" borderId="30" xfId="10" applyNumberFormat="1" applyFont="1" applyFill="1" applyBorder="1" applyAlignment="1">
      <alignment vertical="center"/>
    </xf>
    <xf numFmtId="165" fontId="24" fillId="4" borderId="0" xfId="12" applyFont="1" applyFill="1" applyBorder="1" applyAlignment="1">
      <alignment horizontal="center" vertical="center"/>
    </xf>
    <xf numFmtId="165" fontId="25" fillId="4" borderId="0" xfId="12" applyFont="1" applyFill="1" applyAlignment="1">
      <alignment horizontal="center"/>
    </xf>
    <xf numFmtId="165" fontId="19" fillId="4" borderId="0" xfId="12" applyFont="1" applyFill="1"/>
    <xf numFmtId="0" fontId="25" fillId="4" borderId="0" xfId="11" applyFont="1" applyFill="1" applyAlignment="1">
      <alignment horizontal="center"/>
    </xf>
    <xf numFmtId="0" fontId="24" fillId="4" borderId="0" xfId="11" applyFont="1" applyFill="1" applyAlignment="1">
      <alignment horizontal="center"/>
    </xf>
    <xf numFmtId="0" fontId="6" fillId="2" borderId="42" xfId="0" applyFont="1" applyFill="1" applyBorder="1" applyAlignment="1">
      <alignment horizontal="center"/>
    </xf>
    <xf numFmtId="166" fontId="6" fillId="2" borderId="39" xfId="2" applyNumberFormat="1" applyFont="1" applyFill="1" applyBorder="1" applyAlignment="1">
      <alignment horizontal="center"/>
    </xf>
    <xf numFmtId="166" fontId="6" fillId="2" borderId="39" xfId="2" applyNumberFormat="1" applyFont="1" applyFill="1" applyBorder="1" applyAlignment="1">
      <alignment horizontal="right"/>
    </xf>
    <xf numFmtId="165" fontId="6" fillId="2" borderId="39" xfId="9" quotePrefix="1" applyNumberFormat="1" applyFont="1" applyFill="1" applyBorder="1" applyAlignment="1">
      <alignment horizontal="left"/>
    </xf>
    <xf numFmtId="0" fontId="6" fillId="2" borderId="40" xfId="9" applyFont="1" applyFill="1" applyBorder="1" applyAlignment="1">
      <alignment horizontal="center"/>
    </xf>
    <xf numFmtId="0" fontId="6" fillId="2" borderId="41" xfId="9" applyFont="1" applyFill="1" applyBorder="1" applyAlignment="1">
      <alignment horizontal="center"/>
    </xf>
    <xf numFmtId="166" fontId="6" fillId="2" borderId="42" xfId="2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167" fontId="6" fillId="2" borderId="55" xfId="0" applyNumberFormat="1" applyFont="1" applyFill="1" applyBorder="1"/>
    <xf numFmtId="167" fontId="7" fillId="2" borderId="55" xfId="0" applyNumberFormat="1" applyFont="1" applyFill="1" applyBorder="1" applyAlignment="1">
      <alignment horizontal="center"/>
    </xf>
    <xf numFmtId="166" fontId="6" fillId="2" borderId="43" xfId="2" applyNumberFormat="1" applyFont="1" applyFill="1" applyBorder="1" applyAlignment="1">
      <alignment horizontal="center"/>
    </xf>
    <xf numFmtId="166" fontId="6" fillId="2" borderId="58" xfId="2" applyNumberFormat="1" applyFont="1" applyFill="1" applyBorder="1" applyAlignment="1">
      <alignment horizontal="center"/>
    </xf>
    <xf numFmtId="167" fontId="6" fillId="2" borderId="59" xfId="2" applyNumberFormat="1" applyFont="1" applyFill="1" applyBorder="1" applyAlignment="1">
      <alignment horizontal="right"/>
    </xf>
    <xf numFmtId="165" fontId="6" fillId="2" borderId="39" xfId="1" applyFont="1" applyFill="1" applyBorder="1" applyAlignment="1">
      <alignment horizontal="left"/>
    </xf>
    <xf numFmtId="166" fontId="6" fillId="2" borderId="42" xfId="2" applyNumberFormat="1" applyFont="1" applyFill="1" applyBorder="1"/>
    <xf numFmtId="166" fontId="6" fillId="2" borderId="43" xfId="2" applyNumberFormat="1" applyFont="1" applyFill="1" applyBorder="1" applyAlignment="1"/>
    <xf numFmtId="166" fontId="6" fillId="2" borderId="58" xfId="2" applyNumberFormat="1" applyFont="1" applyFill="1" applyBorder="1" applyAlignment="1"/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0" xfId="8" applyFont="1" applyFill="1" applyBorder="1" applyAlignment="1">
      <alignment horizontal="right" vertical="center"/>
    </xf>
    <xf numFmtId="0" fontId="6" fillId="2" borderId="41" xfId="8" applyFont="1" applyFill="1" applyBorder="1" applyAlignment="1">
      <alignment horizontal="right" vertical="center"/>
    </xf>
    <xf numFmtId="167" fontId="6" fillId="2" borderId="13" xfId="0" applyNumberFormat="1" applyFont="1" applyFill="1" applyBorder="1" applyAlignment="1">
      <alignment horizontal="center"/>
    </xf>
    <xf numFmtId="167" fontId="6" fillId="2" borderId="55" xfId="0" applyNumberFormat="1" applyFont="1" applyFill="1" applyBorder="1" applyAlignment="1">
      <alignment horizontal="center"/>
    </xf>
    <xf numFmtId="166" fontId="7" fillId="2" borderId="61" xfId="2" applyNumberFormat="1" applyFont="1" applyFill="1" applyBorder="1" applyAlignment="1">
      <alignment horizontal="right"/>
    </xf>
    <xf numFmtId="167" fontId="7" fillId="2" borderId="59" xfId="0" applyNumberFormat="1" applyFont="1" applyFill="1" applyBorder="1" applyAlignment="1">
      <alignment horizontal="center"/>
    </xf>
    <xf numFmtId="165" fontId="7" fillId="2" borderId="39" xfId="1" applyFont="1" applyFill="1" applyBorder="1"/>
    <xf numFmtId="0" fontId="8" fillId="2" borderId="40" xfId="0" applyFont="1" applyFill="1" applyBorder="1"/>
    <xf numFmtId="0" fontId="8" fillId="2" borderId="41" xfId="0" applyFont="1" applyFill="1" applyBorder="1"/>
    <xf numFmtId="167" fontId="8" fillId="2" borderId="59" xfId="0" applyNumberFormat="1" applyFont="1" applyFill="1" applyBorder="1" applyAlignment="1">
      <alignment horizontal="right" vertical="center"/>
    </xf>
    <xf numFmtId="165" fontId="8" fillId="2" borderId="39" xfId="1" applyFont="1" applyFill="1" applyBorder="1" applyAlignment="1">
      <alignment wrapText="1"/>
    </xf>
    <xf numFmtId="0" fontId="10" fillId="2" borderId="40" xfId="0" applyFont="1" applyFill="1" applyBorder="1" applyAlignment="1">
      <alignment horizontal="center"/>
    </xf>
    <xf numFmtId="166" fontId="9" fillId="2" borderId="42" xfId="2" applyNumberFormat="1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center"/>
    </xf>
    <xf numFmtId="167" fontId="6" fillId="2" borderId="62" xfId="2" applyNumberFormat="1" applyFont="1" applyFill="1" applyBorder="1" applyAlignment="1">
      <alignment horizontal="right"/>
    </xf>
    <xf numFmtId="165" fontId="6" fillId="2" borderId="39" xfId="9" quotePrefix="1" applyNumberFormat="1" applyFont="1" applyFill="1" applyBorder="1" applyAlignment="1">
      <alignment horizontal="left" wrapText="1"/>
    </xf>
    <xf numFmtId="164" fontId="6" fillId="2" borderId="59" xfId="2" applyFont="1" applyFill="1" applyBorder="1" applyAlignment="1">
      <alignment horizontal="right"/>
    </xf>
    <xf numFmtId="167" fontId="6" fillId="2" borderId="63" xfId="0" applyNumberFormat="1" applyFont="1" applyFill="1" applyBorder="1" applyAlignment="1">
      <alignment horizontal="center"/>
    </xf>
    <xf numFmtId="166" fontId="7" fillId="2" borderId="64" xfId="2" applyNumberFormat="1" applyFont="1" applyFill="1" applyBorder="1" applyAlignment="1">
      <alignment horizontal="right"/>
    </xf>
    <xf numFmtId="167" fontId="8" fillId="2" borderId="59" xfId="0" applyNumberFormat="1" applyFont="1" applyFill="1" applyBorder="1" applyAlignment="1">
      <alignment horizontal="right"/>
    </xf>
    <xf numFmtId="165" fontId="8" fillId="2" borderId="39" xfId="1" applyFont="1" applyFill="1" applyBorder="1"/>
    <xf numFmtId="166" fontId="7" fillId="0" borderId="61" xfId="2" applyNumberFormat="1" applyFont="1" applyFill="1" applyBorder="1" applyAlignment="1">
      <alignment horizontal="right"/>
    </xf>
    <xf numFmtId="167" fontId="8" fillId="0" borderId="59" xfId="0" applyNumberFormat="1" applyFont="1" applyFill="1" applyBorder="1" applyAlignment="1">
      <alignment horizontal="right"/>
    </xf>
    <xf numFmtId="165" fontId="8" fillId="0" borderId="39" xfId="1" applyFont="1" applyFill="1" applyBorder="1"/>
    <xf numFmtId="0" fontId="10" fillId="0" borderId="40" xfId="0" applyFont="1" applyFill="1" applyBorder="1" applyAlignment="1">
      <alignment horizontal="center"/>
    </xf>
    <xf numFmtId="0" fontId="8" fillId="0" borderId="41" xfId="0" applyFont="1" applyFill="1" applyBorder="1"/>
    <xf numFmtId="0" fontId="6" fillId="0" borderId="42" xfId="0" applyFont="1" applyFill="1" applyBorder="1" applyAlignment="1">
      <alignment horizontal="center"/>
    </xf>
    <xf numFmtId="166" fontId="9" fillId="0" borderId="42" xfId="2" applyNumberFormat="1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right"/>
    </xf>
    <xf numFmtId="166" fontId="6" fillId="0" borderId="42" xfId="2" applyNumberFormat="1" applyFont="1" applyFill="1" applyBorder="1" applyAlignment="1">
      <alignment horizontal="right"/>
    </xf>
    <xf numFmtId="167" fontId="6" fillId="0" borderId="59" xfId="2" applyNumberFormat="1" applyFont="1" applyFill="1" applyBorder="1" applyAlignment="1">
      <alignment horizontal="right"/>
    </xf>
    <xf numFmtId="165" fontId="6" fillId="0" borderId="39" xfId="1" quotePrefix="1" applyFont="1" applyFill="1" applyBorder="1" applyAlignment="1">
      <alignment horizontal="left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6" fontId="6" fillId="0" borderId="43" xfId="2" applyNumberFormat="1" applyFont="1" applyFill="1" applyBorder="1" applyAlignment="1"/>
    <xf numFmtId="166" fontId="6" fillId="0" borderId="58" xfId="2" applyNumberFormat="1" applyFont="1" applyFill="1" applyBorder="1" applyAlignment="1"/>
    <xf numFmtId="164" fontId="6" fillId="0" borderId="59" xfId="2" applyFont="1" applyFill="1" applyBorder="1" applyAlignment="1">
      <alignment horizontal="right"/>
    </xf>
    <xf numFmtId="167" fontId="6" fillId="0" borderId="62" xfId="2" applyNumberFormat="1" applyFont="1" applyFill="1" applyBorder="1" applyAlignment="1">
      <alignment horizontal="right"/>
    </xf>
    <xf numFmtId="166" fontId="6" fillId="0" borderId="65" xfId="2" applyNumberFormat="1" applyFont="1" applyFill="1" applyBorder="1" applyAlignment="1"/>
    <xf numFmtId="167" fontId="6" fillId="0" borderId="13" xfId="0" applyNumberFormat="1" applyFont="1" applyFill="1" applyBorder="1" applyAlignment="1">
      <alignment horizontal="center"/>
    </xf>
    <xf numFmtId="167" fontId="7" fillId="0" borderId="59" xfId="0" applyNumberFormat="1" applyFont="1" applyFill="1" applyBorder="1" applyAlignment="1">
      <alignment horizontal="center"/>
    </xf>
    <xf numFmtId="165" fontId="7" fillId="0" borderId="39" xfId="1" applyFont="1" applyFill="1" applyBorder="1"/>
    <xf numFmtId="0" fontId="8" fillId="0" borderId="40" xfId="0" applyFont="1" applyFill="1" applyBorder="1"/>
    <xf numFmtId="166" fontId="6" fillId="0" borderId="42" xfId="2" applyNumberFormat="1" applyFont="1" applyFill="1" applyBorder="1"/>
    <xf numFmtId="167" fontId="6" fillId="0" borderId="63" xfId="0" applyNumberFormat="1" applyFont="1" applyFill="1" applyBorder="1" applyAlignment="1">
      <alignment horizontal="center"/>
    </xf>
    <xf numFmtId="166" fontId="7" fillId="0" borderId="64" xfId="2" applyNumberFormat="1" applyFont="1" applyFill="1" applyBorder="1" applyAlignment="1">
      <alignment horizontal="right"/>
    </xf>
    <xf numFmtId="0" fontId="19" fillId="5" borderId="0" xfId="10" applyFont="1" applyFill="1"/>
    <xf numFmtId="0" fontId="26" fillId="5" borderId="0" xfId="10" applyFont="1" applyFill="1" applyAlignment="1">
      <alignment vertical="center"/>
    </xf>
    <xf numFmtId="0" fontId="27" fillId="5" borderId="0" xfId="10" applyFont="1" applyFill="1" applyAlignment="1">
      <alignment vertical="center"/>
    </xf>
    <xf numFmtId="0" fontId="19" fillId="5" borderId="0" xfId="10" applyFont="1" applyFill="1" applyAlignment="1">
      <alignment vertical="center"/>
    </xf>
    <xf numFmtId="0" fontId="19" fillId="0" borderId="0" xfId="10" applyFont="1"/>
    <xf numFmtId="0" fontId="20" fillId="5" borderId="0" xfId="10" applyFont="1" applyFill="1" applyAlignment="1">
      <alignment vertical="center"/>
    </xf>
    <xf numFmtId="0" fontId="20" fillId="0" borderId="0" xfId="11" applyFont="1" applyAlignment="1">
      <alignment horizontal="left" vertical="center"/>
    </xf>
    <xf numFmtId="0" fontId="20" fillId="5" borderId="67" xfId="10" applyFont="1" applyFill="1" applyBorder="1" applyAlignment="1">
      <alignment horizontal="center" vertical="center"/>
    </xf>
    <xf numFmtId="0" fontId="20" fillId="5" borderId="68" xfId="10" applyFont="1" applyFill="1" applyBorder="1" applyAlignment="1">
      <alignment vertical="center"/>
    </xf>
    <xf numFmtId="0" fontId="19" fillId="5" borderId="69" xfId="10" applyFont="1" applyFill="1" applyBorder="1" applyAlignment="1">
      <alignment vertical="center"/>
    </xf>
    <xf numFmtId="37" fontId="20" fillId="5" borderId="69" xfId="10" applyNumberFormat="1" applyFont="1" applyFill="1" applyBorder="1" applyAlignment="1">
      <alignment vertical="center"/>
    </xf>
    <xf numFmtId="165" fontId="20" fillId="5" borderId="70" xfId="10" applyNumberFormat="1" applyFont="1" applyFill="1" applyBorder="1" applyAlignment="1">
      <alignment vertical="center"/>
    </xf>
    <xf numFmtId="0" fontId="20" fillId="5" borderId="28" xfId="10" applyFont="1" applyFill="1" applyBorder="1" applyAlignment="1">
      <alignment vertical="center"/>
    </xf>
    <xf numFmtId="0" fontId="19" fillId="5" borderId="68" xfId="10" applyFont="1" applyFill="1" applyBorder="1" applyAlignment="1">
      <alignment vertical="center"/>
    </xf>
    <xf numFmtId="0" fontId="20" fillId="5" borderId="71" xfId="10" applyFont="1" applyFill="1" applyBorder="1" applyAlignment="1">
      <alignment horizontal="center" vertical="center"/>
    </xf>
    <xf numFmtId="0" fontId="19" fillId="5" borderId="72" xfId="10" applyFont="1" applyFill="1" applyBorder="1" applyAlignment="1">
      <alignment vertical="center"/>
    </xf>
    <xf numFmtId="170" fontId="28" fillId="5" borderId="72" xfId="10" applyNumberFormat="1" applyFont="1" applyFill="1" applyBorder="1" applyAlignment="1">
      <alignment horizontal="left" vertical="center"/>
    </xf>
    <xf numFmtId="165" fontId="20" fillId="5" borderId="75" xfId="10" applyNumberFormat="1" applyFont="1" applyFill="1" applyBorder="1" applyAlignment="1">
      <alignment vertical="center"/>
    </xf>
    <xf numFmtId="0" fontId="19" fillId="5" borderId="76" xfId="10" applyFont="1" applyFill="1" applyBorder="1" applyAlignment="1">
      <alignment vertical="center"/>
    </xf>
    <xf numFmtId="170" fontId="28" fillId="5" borderId="32" xfId="10" applyNumberFormat="1" applyFont="1" applyFill="1" applyBorder="1" applyAlignment="1">
      <alignment horizontal="left" vertical="center"/>
    </xf>
    <xf numFmtId="165" fontId="8" fillId="2" borderId="77" xfId="1" applyFont="1" applyFill="1" applyBorder="1" applyAlignment="1">
      <alignment wrapText="1"/>
    </xf>
    <xf numFmtId="165" fontId="8" fillId="2" borderId="79" xfId="1" applyFont="1" applyFill="1" applyBorder="1"/>
    <xf numFmtId="165" fontId="8" fillId="0" borderId="79" xfId="1" applyFont="1" applyFill="1" applyBorder="1"/>
    <xf numFmtId="0" fontId="20" fillId="5" borderId="80" xfId="10" applyFont="1" applyFill="1" applyBorder="1" applyAlignment="1">
      <alignment horizontal="center" vertical="center"/>
    </xf>
    <xf numFmtId="170" fontId="28" fillId="5" borderId="81" xfId="10" applyNumberFormat="1" applyFont="1" applyFill="1" applyBorder="1" applyAlignment="1">
      <alignment horizontal="left" vertical="center"/>
    </xf>
    <xf numFmtId="165" fontId="8" fillId="0" borderId="0" xfId="1" applyFont="1" applyFill="1" applyBorder="1"/>
    <xf numFmtId="165" fontId="20" fillId="5" borderId="82" xfId="10" applyNumberFormat="1" applyFont="1" applyFill="1" applyBorder="1" applyAlignment="1">
      <alignment vertical="center"/>
    </xf>
    <xf numFmtId="0" fontId="20" fillId="5" borderId="81" xfId="10" applyFont="1" applyFill="1" applyBorder="1" applyAlignment="1">
      <alignment vertical="center"/>
    </xf>
    <xf numFmtId="0" fontId="19" fillId="5" borderId="83" xfId="10" applyFont="1" applyFill="1" applyBorder="1" applyAlignment="1">
      <alignment vertical="center"/>
    </xf>
    <xf numFmtId="37" fontId="20" fillId="5" borderId="83" xfId="10" applyNumberFormat="1" applyFont="1" applyFill="1" applyBorder="1" applyAlignment="1">
      <alignment vertical="center"/>
    </xf>
    <xf numFmtId="0" fontId="20" fillId="5" borderId="84" xfId="10" applyFont="1" applyFill="1" applyBorder="1" applyAlignment="1">
      <alignment horizontal="center" vertical="center"/>
    </xf>
    <xf numFmtId="165" fontId="8" fillId="0" borderId="85" xfId="1" applyFont="1" applyFill="1" applyBorder="1"/>
    <xf numFmtId="165" fontId="21" fillId="5" borderId="0" xfId="10" applyNumberFormat="1" applyFont="1" applyFill="1" applyAlignment="1">
      <alignment horizontal="right" vertical="center"/>
    </xf>
    <xf numFmtId="0" fontId="22" fillId="5" borderId="0" xfId="10" applyFont="1" applyFill="1" applyAlignment="1">
      <alignment vertical="center"/>
    </xf>
    <xf numFmtId="37" fontId="23" fillId="5" borderId="0" xfId="10" applyNumberFormat="1" applyFont="1" applyFill="1" applyAlignment="1">
      <alignment vertical="center"/>
    </xf>
    <xf numFmtId="165" fontId="23" fillId="5" borderId="0" xfId="10" applyNumberFormat="1" applyFont="1" applyFill="1" applyAlignment="1">
      <alignment vertical="center"/>
    </xf>
    <xf numFmtId="43" fontId="20" fillId="5" borderId="0" xfId="10" applyNumberFormat="1" applyFont="1" applyFill="1"/>
    <xf numFmtId="165" fontId="19" fillId="5" borderId="0" xfId="10" applyNumberFormat="1" applyFont="1" applyFill="1"/>
    <xf numFmtId="166" fontId="7" fillId="2" borderId="0" xfId="2" applyNumberFormat="1" applyFont="1" applyFill="1" applyAlignment="1">
      <alignment wrapText="1"/>
    </xf>
    <xf numFmtId="165" fontId="8" fillId="2" borderId="73" xfId="1" applyFont="1" applyFill="1" applyBorder="1" applyAlignment="1">
      <alignment vertical="center" wrapText="1"/>
    </xf>
    <xf numFmtId="0" fontId="19" fillId="5" borderId="88" xfId="10" applyFont="1" applyFill="1" applyBorder="1" applyAlignment="1">
      <alignment vertical="center"/>
    </xf>
    <xf numFmtId="165" fontId="8" fillId="0" borderId="89" xfId="1" applyFont="1" applyFill="1" applyBorder="1"/>
    <xf numFmtId="0" fontId="20" fillId="5" borderId="28" xfId="10" applyFont="1" applyFill="1" applyBorder="1" applyAlignment="1">
      <alignment horizontal="center" vertical="center"/>
    </xf>
    <xf numFmtId="0" fontId="19" fillId="5" borderId="0" xfId="10" applyFont="1" applyFill="1" applyBorder="1" applyAlignment="1">
      <alignment vertical="center"/>
    </xf>
    <xf numFmtId="170" fontId="28" fillId="5" borderId="0" xfId="10" applyNumberFormat="1" applyFont="1" applyFill="1" applyBorder="1" applyAlignment="1">
      <alignment horizontal="left" vertical="center"/>
    </xf>
    <xf numFmtId="37" fontId="20" fillId="5" borderId="90" xfId="10" applyNumberFormat="1" applyFont="1" applyFill="1" applyBorder="1" applyAlignment="1">
      <alignment vertical="center"/>
    </xf>
    <xf numFmtId="165" fontId="8" fillId="0" borderId="32" xfId="1" applyFont="1" applyFill="1" applyBorder="1"/>
    <xf numFmtId="0" fontId="7" fillId="0" borderId="1" xfId="0" applyFont="1" applyFill="1" applyBorder="1" applyAlignment="1">
      <alignment horizontal="right"/>
    </xf>
    <xf numFmtId="167" fontId="5" fillId="0" borderId="0" xfId="0" applyNumberFormat="1" applyFont="1" applyFill="1"/>
    <xf numFmtId="165" fontId="5" fillId="0" borderId="0" xfId="1" applyFont="1" applyFill="1"/>
    <xf numFmtId="166" fontId="5" fillId="0" borderId="0" xfId="2" applyNumberFormat="1" applyFont="1" applyFill="1"/>
    <xf numFmtId="168" fontId="5" fillId="0" borderId="0" xfId="2" applyNumberFormat="1" applyFont="1" applyFill="1"/>
    <xf numFmtId="0" fontId="5" fillId="0" borderId="0" xfId="2" applyNumberFormat="1" applyFont="1" applyFill="1"/>
    <xf numFmtId="167" fontId="8" fillId="0" borderId="55" xfId="0" applyNumberFormat="1" applyFont="1" applyFill="1" applyBorder="1" applyAlignment="1">
      <alignment horizontal="right"/>
    </xf>
    <xf numFmtId="165" fontId="8" fillId="0" borderId="2" xfId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5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right"/>
    </xf>
    <xf numFmtId="166" fontId="6" fillId="0" borderId="5" xfId="2" applyNumberFormat="1" applyFont="1" applyFill="1" applyBorder="1" applyAlignment="1">
      <alignment horizontal="right"/>
    </xf>
    <xf numFmtId="165" fontId="6" fillId="0" borderId="39" xfId="1" applyFont="1" applyFill="1" applyBorder="1" applyAlignment="1">
      <alignment horizontal="left"/>
    </xf>
    <xf numFmtId="165" fontId="6" fillId="0" borderId="11" xfId="1" applyFont="1" applyFill="1" applyBorder="1" applyAlignment="1">
      <alignment horizontal="left"/>
    </xf>
    <xf numFmtId="167" fontId="8" fillId="0" borderId="55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8" fillId="0" borderId="6" xfId="0" applyFont="1" applyBorder="1"/>
    <xf numFmtId="0" fontId="6" fillId="0" borderId="5" xfId="0" applyFont="1" applyBorder="1" applyAlignment="1">
      <alignment horizontal="center"/>
    </xf>
    <xf numFmtId="167" fontId="6" fillId="0" borderId="59" xfId="2" applyNumberFormat="1" applyFont="1" applyFill="1" applyBorder="1" applyAlignment="1">
      <alignment horizontal="right" vertical="top"/>
    </xf>
    <xf numFmtId="0" fontId="6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65" fontId="19" fillId="0" borderId="0" xfId="1" applyFont="1" applyFill="1" applyBorder="1" applyAlignment="1">
      <alignment horizontal="center" vertical="center"/>
    </xf>
    <xf numFmtId="165" fontId="19" fillId="0" borderId="44" xfId="12" applyFont="1" applyFill="1" applyBorder="1" applyAlignment="1">
      <alignment horizontal="center" vertical="center"/>
    </xf>
    <xf numFmtId="0" fontId="4" fillId="6" borderId="0" xfId="0" applyFont="1" applyFill="1"/>
    <xf numFmtId="0" fontId="7" fillId="2" borderId="0" xfId="0" applyFont="1" applyFill="1" applyAlignment="1">
      <alignment horizontal="left"/>
    </xf>
    <xf numFmtId="169" fontId="19" fillId="0" borderId="42" xfId="2" applyNumberFormat="1" applyFont="1" applyFill="1" applyBorder="1" applyAlignment="1">
      <alignment horizontal="center" vertical="center"/>
    </xf>
    <xf numFmtId="165" fontId="6" fillId="0" borderId="39" xfId="9" quotePrefix="1" applyNumberFormat="1" applyFont="1" applyFill="1" applyBorder="1" applyAlignment="1">
      <alignment horizontal="left"/>
    </xf>
    <xf numFmtId="165" fontId="6" fillId="0" borderId="39" xfId="9" quotePrefix="1" applyNumberFormat="1" applyFont="1" applyFill="1" applyBorder="1" applyAlignment="1">
      <alignment horizontal="left" wrapText="1"/>
    </xf>
    <xf numFmtId="167" fontId="8" fillId="0" borderId="59" xfId="0" applyNumberFormat="1" applyFont="1" applyFill="1" applyBorder="1" applyAlignment="1">
      <alignment horizontal="right" vertical="center"/>
    </xf>
    <xf numFmtId="165" fontId="8" fillId="0" borderId="39" xfId="1" applyFont="1" applyFill="1" applyBorder="1" applyAlignment="1">
      <alignment wrapText="1"/>
    </xf>
    <xf numFmtId="165" fontId="6" fillId="0" borderId="39" xfId="1" quotePrefix="1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/>
    </xf>
    <xf numFmtId="166" fontId="6" fillId="0" borderId="42" xfId="2" applyNumberFormat="1" applyFont="1" applyFill="1" applyBorder="1" applyAlignment="1">
      <alignment horizontal="right" vertical="top"/>
    </xf>
    <xf numFmtId="165" fontId="19" fillId="0" borderId="42" xfId="12" applyFont="1" applyFill="1" applyBorder="1" applyAlignment="1">
      <alignment horizontal="center" vertical="top"/>
    </xf>
    <xf numFmtId="166" fontId="6" fillId="0" borderId="39" xfId="2" applyNumberFormat="1" applyFont="1" applyFill="1" applyBorder="1" applyAlignment="1">
      <alignment horizontal="right" vertical="top"/>
    </xf>
    <xf numFmtId="166" fontId="6" fillId="0" borderId="43" xfId="2" applyNumberFormat="1" applyFont="1" applyFill="1" applyBorder="1" applyAlignment="1">
      <alignment vertical="top"/>
    </xf>
    <xf numFmtId="166" fontId="6" fillId="0" borderId="58" xfId="2" applyNumberFormat="1" applyFont="1" applyFill="1" applyBorder="1" applyAlignment="1">
      <alignment vertical="top"/>
    </xf>
    <xf numFmtId="0" fontId="6" fillId="2" borderId="40" xfId="0" applyFont="1" applyFill="1" applyBorder="1" applyAlignment="1">
      <alignment horizontal="center" vertical="top"/>
    </xf>
    <xf numFmtId="0" fontId="6" fillId="2" borderId="41" xfId="0" applyFont="1" applyFill="1" applyBorder="1" applyAlignment="1">
      <alignment horizontal="center" vertical="top"/>
    </xf>
    <xf numFmtId="0" fontId="6" fillId="2" borderId="42" xfId="0" applyFont="1" applyFill="1" applyBorder="1" applyAlignment="1">
      <alignment horizontal="center" vertical="top"/>
    </xf>
    <xf numFmtId="166" fontId="6" fillId="2" borderId="39" xfId="2" applyNumberFormat="1" applyFont="1" applyFill="1" applyBorder="1" applyAlignment="1">
      <alignment horizontal="right" vertical="top"/>
    </xf>
    <xf numFmtId="166" fontId="6" fillId="2" borderId="43" xfId="2" applyNumberFormat="1" applyFont="1" applyFill="1" applyBorder="1" applyAlignment="1">
      <alignment vertical="top"/>
    </xf>
    <xf numFmtId="166" fontId="6" fillId="2" borderId="58" xfId="2" applyNumberFormat="1" applyFont="1" applyFill="1" applyBorder="1" applyAlignment="1">
      <alignment vertical="top"/>
    </xf>
    <xf numFmtId="166" fontId="8" fillId="0" borderId="64" xfId="2" applyNumberFormat="1" applyFont="1" applyFill="1" applyBorder="1" applyAlignment="1">
      <alignment horizontal="right"/>
    </xf>
    <xf numFmtId="167" fontId="6" fillId="0" borderId="91" xfId="0" applyNumberFormat="1" applyFont="1" applyFill="1" applyBorder="1" applyAlignment="1">
      <alignment horizontal="center"/>
    </xf>
    <xf numFmtId="166" fontId="8" fillId="0" borderId="91" xfId="2" applyNumberFormat="1" applyFont="1" applyFill="1" applyBorder="1" applyAlignment="1">
      <alignment horizontal="right"/>
    </xf>
    <xf numFmtId="166" fontId="6" fillId="0" borderId="10" xfId="2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center" vertical="top"/>
    </xf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166" fontId="6" fillId="0" borderId="16" xfId="2" applyNumberFormat="1" applyFont="1" applyFill="1" applyBorder="1"/>
    <xf numFmtId="165" fontId="19" fillId="0" borderId="42" xfId="12" applyFont="1" applyFill="1" applyBorder="1" applyAlignment="1">
      <alignment horizontal="center" vertical="center"/>
    </xf>
    <xf numFmtId="0" fontId="6" fillId="0" borderId="40" xfId="9" applyFont="1" applyFill="1" applyBorder="1" applyAlignment="1">
      <alignment horizontal="center"/>
    </xf>
    <xf numFmtId="0" fontId="6" fillId="0" borderId="41" xfId="9" applyFont="1" applyFill="1" applyBorder="1" applyAlignment="1">
      <alignment horizontal="center"/>
    </xf>
    <xf numFmtId="166" fontId="6" fillId="0" borderId="43" xfId="9" applyNumberFormat="1" applyFont="1" applyFill="1" applyBorder="1" applyAlignment="1"/>
    <xf numFmtId="166" fontId="6" fillId="0" borderId="58" xfId="9" applyNumberFormat="1" applyFont="1" applyFill="1" applyBorder="1" applyAlignment="1"/>
    <xf numFmtId="166" fontId="6" fillId="6" borderId="4" xfId="2" applyNumberFormat="1" applyFont="1" applyFill="1" applyBorder="1" applyAlignment="1">
      <alignment horizontal="right"/>
    </xf>
    <xf numFmtId="39" fontId="20" fillId="5" borderId="74" xfId="10" applyNumberFormat="1" applyFont="1" applyFill="1" applyBorder="1" applyAlignment="1">
      <alignment vertical="center"/>
    </xf>
    <xf numFmtId="39" fontId="20" fillId="5" borderId="78" xfId="10" applyNumberFormat="1" applyFont="1" applyFill="1" applyBorder="1" applyAlignment="1">
      <alignment vertical="center"/>
    </xf>
    <xf numFmtId="39" fontId="20" fillId="5" borderId="87" xfId="10" applyNumberFormat="1" applyFont="1" applyFill="1" applyBorder="1" applyAlignment="1">
      <alignment vertical="center"/>
    </xf>
    <xf numFmtId="39" fontId="20" fillId="5" borderId="86" xfId="10" applyNumberFormat="1" applyFont="1" applyFill="1" applyBorder="1" applyAlignment="1">
      <alignment vertical="center"/>
    </xf>
    <xf numFmtId="0" fontId="20" fillId="5" borderId="92" xfId="10" applyFont="1" applyFill="1" applyBorder="1" applyAlignment="1">
      <alignment horizontal="left" vertical="center"/>
    </xf>
    <xf numFmtId="0" fontId="20" fillId="5" borderId="20" xfId="10" applyFont="1" applyFill="1" applyBorder="1" applyAlignment="1">
      <alignment vertical="center"/>
    </xf>
    <xf numFmtId="0" fontId="19" fillId="5" borderId="20" xfId="10" applyFont="1" applyFill="1" applyBorder="1" applyAlignment="1">
      <alignment vertical="center"/>
    </xf>
    <xf numFmtId="37" fontId="20" fillId="5" borderId="21" xfId="10" applyNumberFormat="1" applyFont="1" applyFill="1" applyBorder="1" applyAlignment="1">
      <alignment vertical="center"/>
    </xf>
    <xf numFmtId="165" fontId="20" fillId="5" borderId="22" xfId="10" applyNumberFormat="1" applyFont="1" applyFill="1" applyBorder="1" applyAlignment="1">
      <alignment vertical="center"/>
    </xf>
    <xf numFmtId="0" fontId="20" fillId="5" borderId="93" xfId="10" applyFont="1" applyFill="1" applyBorder="1" applyAlignment="1">
      <alignment horizontal="left" vertical="center"/>
    </xf>
    <xf numFmtId="0" fontId="20" fillId="5" borderId="0" xfId="10" applyFont="1" applyFill="1" applyBorder="1" applyAlignment="1">
      <alignment vertical="center"/>
    </xf>
    <xf numFmtId="0" fontId="20" fillId="5" borderId="35" xfId="10" applyFont="1" applyFill="1" applyBorder="1" applyAlignment="1">
      <alignment horizontal="left" vertical="center"/>
    </xf>
    <xf numFmtId="0" fontId="20" fillId="5" borderId="36" xfId="10" applyFont="1" applyFill="1" applyBorder="1" applyAlignment="1">
      <alignment vertical="center"/>
    </xf>
    <xf numFmtId="0" fontId="19" fillId="5" borderId="36" xfId="10" applyFont="1" applyFill="1" applyBorder="1" applyAlignment="1">
      <alignment vertical="center"/>
    </xf>
    <xf numFmtId="37" fontId="20" fillId="5" borderId="37" xfId="10" applyNumberFormat="1" applyFont="1" applyFill="1" applyBorder="1" applyAlignment="1">
      <alignment vertical="center"/>
    </xf>
    <xf numFmtId="165" fontId="20" fillId="5" borderId="38" xfId="10" applyNumberFormat="1" applyFont="1" applyFill="1" applyBorder="1" applyAlignment="1">
      <alignment vertical="center"/>
    </xf>
    <xf numFmtId="43" fontId="4" fillId="0" borderId="0" xfId="0" applyNumberFormat="1" applyFont="1" applyFill="1"/>
    <xf numFmtId="166" fontId="7" fillId="7" borderId="50" xfId="2" applyNumberFormat="1" applyFont="1" applyFill="1" applyBorder="1" applyAlignment="1">
      <alignment horizontal="center"/>
    </xf>
    <xf numFmtId="166" fontId="7" fillId="7" borderId="49" xfId="2" applyNumberFormat="1" applyFont="1" applyFill="1" applyBorder="1" applyAlignment="1">
      <alignment horizontal="center"/>
    </xf>
    <xf numFmtId="166" fontId="7" fillId="7" borderId="46" xfId="2" applyNumberFormat="1" applyFont="1" applyFill="1" applyBorder="1" applyAlignment="1">
      <alignment horizontal="center"/>
    </xf>
    <xf numFmtId="166" fontId="7" fillId="7" borderId="45" xfId="2" applyNumberFormat="1" applyFont="1" applyFill="1" applyBorder="1" applyAlignment="1">
      <alignment horizontal="center"/>
    </xf>
    <xf numFmtId="0" fontId="20" fillId="8" borderId="35" xfId="10" applyFont="1" applyFill="1" applyBorder="1" applyAlignment="1">
      <alignment horizontal="left" vertical="center"/>
    </xf>
    <xf numFmtId="0" fontId="19" fillId="8" borderId="36" xfId="10" applyFont="1" applyFill="1" applyBorder="1" applyAlignment="1">
      <alignment horizontal="left" vertical="center"/>
    </xf>
    <xf numFmtId="0" fontId="20" fillId="8" borderId="36" xfId="10" applyFont="1" applyFill="1" applyBorder="1" applyAlignment="1">
      <alignment horizontal="left" vertical="center"/>
    </xf>
    <xf numFmtId="37" fontId="20" fillId="8" borderId="37" xfId="10" applyNumberFormat="1" applyFont="1" applyFill="1" applyBorder="1" applyAlignment="1">
      <alignment vertical="center"/>
    </xf>
    <xf numFmtId="165" fontId="20" fillId="8" borderId="38" xfId="10" applyNumberFormat="1" applyFont="1" applyFill="1" applyBorder="1" applyAlignment="1">
      <alignment vertical="center"/>
    </xf>
    <xf numFmtId="0" fontId="20" fillId="8" borderId="21" xfId="10" applyFont="1" applyFill="1" applyBorder="1" applyAlignment="1">
      <alignment horizontal="center"/>
    </xf>
    <xf numFmtId="0" fontId="20" fillId="8" borderId="22" xfId="10" applyFont="1" applyFill="1" applyBorder="1" applyAlignment="1">
      <alignment horizontal="center"/>
    </xf>
    <xf numFmtId="0" fontId="20" fillId="8" borderId="26" xfId="10" applyFont="1" applyFill="1" applyBorder="1" applyAlignment="1">
      <alignment horizontal="center" vertical="center"/>
    </xf>
    <xf numFmtId="0" fontId="20" fillId="8" borderId="27" xfId="1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61" xfId="2" applyNumberFormat="1" applyFont="1" applyFill="1" applyBorder="1" applyAlignment="1">
      <alignment horizontal="right"/>
    </xf>
    <xf numFmtId="0" fontId="14" fillId="0" borderId="95" xfId="11" applyFont="1" applyBorder="1" applyAlignment="1">
      <alignment horizontal="left" vertical="center"/>
    </xf>
    <xf numFmtId="0" fontId="14" fillId="0" borderId="96" xfId="11" applyFont="1" applyBorder="1" applyAlignment="1">
      <alignment horizontal="left" vertical="center"/>
    </xf>
    <xf numFmtId="167" fontId="6" fillId="0" borderId="94" xfId="2" applyNumberFormat="1" applyFont="1" applyFill="1" applyBorder="1" applyAlignment="1">
      <alignment horizontal="right"/>
    </xf>
    <xf numFmtId="0" fontId="6" fillId="0" borderId="95" xfId="0" applyFont="1" applyFill="1" applyBorder="1" applyAlignment="1">
      <alignment horizontal="center"/>
    </xf>
    <xf numFmtId="0" fontId="6" fillId="0" borderId="98" xfId="0" applyFont="1" applyFill="1" applyBorder="1" applyAlignment="1">
      <alignment horizontal="center"/>
    </xf>
    <xf numFmtId="0" fontId="6" fillId="0" borderId="99" xfId="0" applyFont="1" applyFill="1" applyBorder="1" applyAlignment="1">
      <alignment horizontal="center"/>
    </xf>
    <xf numFmtId="166" fontId="6" fillId="0" borderId="99" xfId="2" applyNumberFormat="1" applyFont="1" applyFill="1" applyBorder="1" applyAlignment="1">
      <alignment horizontal="right"/>
    </xf>
    <xf numFmtId="166" fontId="6" fillId="0" borderId="97" xfId="2" applyNumberFormat="1" applyFont="1" applyFill="1" applyBorder="1" applyAlignment="1">
      <alignment horizontal="center"/>
    </xf>
    <xf numFmtId="166" fontId="6" fillId="0" borderId="97" xfId="2" applyNumberFormat="1" applyFont="1" applyFill="1" applyBorder="1" applyAlignment="1">
      <alignment horizontal="right"/>
    </xf>
    <xf numFmtId="166" fontId="6" fillId="0" borderId="100" xfId="2" applyNumberFormat="1" applyFont="1" applyFill="1" applyBorder="1" applyAlignment="1"/>
    <xf numFmtId="165" fontId="14" fillId="0" borderId="95" xfId="13" quotePrefix="1" applyFont="1" applyBorder="1" applyAlignment="1">
      <alignment vertical="center"/>
    </xf>
    <xf numFmtId="0" fontId="6" fillId="0" borderId="95" xfId="0" quotePrefix="1" applyFont="1" applyBorder="1" applyAlignment="1">
      <alignment vertical="center"/>
    </xf>
    <xf numFmtId="0" fontId="8" fillId="0" borderId="98" xfId="0" applyFont="1" applyFill="1" applyBorder="1"/>
    <xf numFmtId="167" fontId="6" fillId="0" borderId="94" xfId="0" applyNumberFormat="1" applyFont="1" applyFill="1" applyBorder="1" applyAlignment="1">
      <alignment horizontal="right" vertical="top"/>
    </xf>
    <xf numFmtId="0" fontId="14" fillId="0" borderId="40" xfId="0" applyFont="1" applyBorder="1" applyAlignment="1">
      <alignment vertical="center"/>
    </xf>
    <xf numFmtId="0" fontId="6" fillId="0" borderId="101" xfId="0" applyFont="1" applyFill="1" applyBorder="1" applyAlignment="1">
      <alignment horizontal="center"/>
    </xf>
    <xf numFmtId="39" fontId="20" fillId="5" borderId="102" xfId="10" applyNumberFormat="1" applyFont="1" applyFill="1" applyBorder="1" applyAlignment="1">
      <alignment vertical="center"/>
    </xf>
    <xf numFmtId="0" fontId="20" fillId="5" borderId="103" xfId="10" applyFont="1" applyFill="1" applyBorder="1" applyAlignment="1">
      <alignment horizontal="center" vertical="center"/>
    </xf>
    <xf numFmtId="0" fontId="19" fillId="5" borderId="104" xfId="10" applyFont="1" applyFill="1" applyBorder="1" applyAlignment="1">
      <alignment vertical="center"/>
    </xf>
    <xf numFmtId="39" fontId="20" fillId="5" borderId="105" xfId="10" applyNumberFormat="1" applyFont="1" applyFill="1" applyBorder="1" applyAlignment="1">
      <alignment vertical="center"/>
    </xf>
    <xf numFmtId="165" fontId="20" fillId="5" borderId="106" xfId="10" applyNumberFormat="1" applyFont="1" applyFill="1" applyBorder="1" applyAlignment="1">
      <alignment vertical="center"/>
    </xf>
    <xf numFmtId="165" fontId="6" fillId="0" borderId="107" xfId="1" quotePrefix="1" applyFont="1" applyFill="1" applyBorder="1" applyAlignment="1">
      <alignment horizontal="left"/>
    </xf>
    <xf numFmtId="166" fontId="6" fillId="0" borderId="107" xfId="2" applyNumberFormat="1" applyFont="1" applyFill="1" applyBorder="1" applyAlignment="1">
      <alignment horizontal="center"/>
    </xf>
    <xf numFmtId="166" fontId="6" fillId="0" borderId="107" xfId="2" applyNumberFormat="1" applyFont="1" applyFill="1" applyBorder="1" applyAlignment="1">
      <alignment horizontal="right"/>
    </xf>
    <xf numFmtId="167" fontId="8" fillId="0" borderId="108" xfId="0" applyNumberFormat="1" applyFont="1" applyBorder="1" applyAlignment="1">
      <alignment horizontal="right"/>
    </xf>
    <xf numFmtId="165" fontId="8" fillId="0" borderId="107" xfId="1" applyFont="1" applyFill="1" applyBorder="1"/>
    <xf numFmtId="0" fontId="10" fillId="0" borderId="109" xfId="0" applyFont="1" applyBorder="1" applyAlignment="1">
      <alignment horizontal="center"/>
    </xf>
    <xf numFmtId="167" fontId="6" fillId="0" borderId="108" xfId="2" applyNumberFormat="1" applyFont="1" applyFill="1" applyBorder="1" applyAlignment="1">
      <alignment horizontal="right"/>
    </xf>
    <xf numFmtId="165" fontId="6" fillId="0" borderId="107" xfId="9" quotePrefix="1" applyNumberFormat="1" applyFont="1" applyFill="1" applyBorder="1" applyAlignment="1">
      <alignment horizontal="left"/>
    </xf>
    <xf numFmtId="0" fontId="6" fillId="0" borderId="109" xfId="9" applyFont="1" applyFill="1" applyBorder="1" applyAlignment="1">
      <alignment horizontal="center"/>
    </xf>
    <xf numFmtId="0" fontId="6" fillId="0" borderId="109" xfId="0" applyFont="1" applyBorder="1" applyAlignment="1">
      <alignment horizontal="center"/>
    </xf>
    <xf numFmtId="165" fontId="6" fillId="0" borderId="107" xfId="1" quotePrefix="1" applyFont="1" applyFill="1" applyBorder="1" applyAlignment="1">
      <alignment horizontal="left" vertical="top" wrapText="1"/>
    </xf>
    <xf numFmtId="166" fontId="6" fillId="0" borderId="110" xfId="9" applyNumberFormat="1" applyFont="1" applyFill="1" applyBorder="1" applyAlignment="1"/>
    <xf numFmtId="166" fontId="6" fillId="0" borderId="111" xfId="9" applyNumberFormat="1" applyFont="1" applyFill="1" applyBorder="1" applyAlignment="1"/>
    <xf numFmtId="166" fontId="6" fillId="0" borderId="110" xfId="2" applyNumberFormat="1" applyFont="1" applyFill="1" applyBorder="1" applyAlignment="1"/>
    <xf numFmtId="166" fontId="6" fillId="0" borderId="111" xfId="2" applyNumberFormat="1" applyFont="1" applyFill="1" applyBorder="1" applyAlignment="1"/>
    <xf numFmtId="0" fontId="20" fillId="5" borderId="112" xfId="10" applyFont="1" applyFill="1" applyBorder="1" applyAlignment="1">
      <alignment horizontal="center" vertical="center"/>
    </xf>
    <xf numFmtId="0" fontId="19" fillId="5" borderId="113" xfId="10" applyFont="1" applyFill="1" applyBorder="1" applyAlignment="1">
      <alignment vertical="center"/>
    </xf>
    <xf numFmtId="165" fontId="20" fillId="5" borderId="114" xfId="10" applyNumberFormat="1" applyFont="1" applyFill="1" applyBorder="1" applyAlignment="1">
      <alignment vertical="center"/>
    </xf>
    <xf numFmtId="166" fontId="6" fillId="2" borderId="111" xfId="2" applyNumberFormat="1" applyFont="1" applyFill="1" applyBorder="1" applyAlignment="1"/>
    <xf numFmtId="0" fontId="6" fillId="0" borderId="109" xfId="0" applyFont="1" applyFill="1" applyBorder="1" applyAlignment="1">
      <alignment horizontal="center"/>
    </xf>
    <xf numFmtId="167" fontId="6" fillId="0" borderId="94" xfId="2" applyNumberFormat="1" applyFont="1" applyFill="1" applyBorder="1" applyAlignment="1">
      <alignment horizontal="right" vertical="top"/>
    </xf>
    <xf numFmtId="0" fontId="6" fillId="0" borderId="99" xfId="0" applyFont="1" applyFill="1" applyBorder="1" applyAlignment="1">
      <alignment horizontal="center" vertical="top"/>
    </xf>
    <xf numFmtId="166" fontId="6" fillId="0" borderId="99" xfId="2" applyNumberFormat="1" applyFont="1" applyFill="1" applyBorder="1" applyAlignment="1">
      <alignment horizontal="right" vertical="top"/>
    </xf>
    <xf numFmtId="166" fontId="6" fillId="0" borderId="97" xfId="2" applyNumberFormat="1" applyFont="1" applyFill="1" applyBorder="1" applyAlignment="1">
      <alignment horizontal="center" vertical="top"/>
    </xf>
    <xf numFmtId="166" fontId="6" fillId="2" borderId="111" xfId="2" applyNumberFormat="1" applyFont="1" applyFill="1" applyBorder="1" applyAlignment="1">
      <alignment vertical="top"/>
    </xf>
    <xf numFmtId="0" fontId="6" fillId="0" borderId="95" xfId="0" quotePrefix="1" applyFont="1" applyBorder="1" applyAlignment="1">
      <alignment vertical="top" wrapText="1"/>
    </xf>
    <xf numFmtId="0" fontId="20" fillId="8" borderId="18" xfId="10" applyFont="1" applyFill="1" applyBorder="1" applyAlignment="1">
      <alignment horizontal="center" vertical="center"/>
    </xf>
    <xf numFmtId="0" fontId="14" fillId="7" borderId="23" xfId="10" applyFont="1" applyFill="1" applyBorder="1"/>
    <xf numFmtId="0" fontId="20" fillId="8" borderId="19" xfId="10" applyFont="1" applyFill="1" applyBorder="1" applyAlignment="1">
      <alignment horizontal="center" vertical="center"/>
    </xf>
    <xf numFmtId="0" fontId="14" fillId="7" borderId="20" xfId="10" applyFont="1" applyFill="1" applyBorder="1"/>
    <xf numFmtId="0" fontId="14" fillId="7" borderId="21" xfId="10" applyFont="1" applyFill="1" applyBorder="1"/>
    <xf numFmtId="0" fontId="14" fillId="7" borderId="24" xfId="10" applyFont="1" applyFill="1" applyBorder="1"/>
    <xf numFmtId="0" fontId="14" fillId="7" borderId="25" xfId="10" applyFont="1" applyFill="1" applyBorder="1"/>
    <xf numFmtId="0" fontId="14" fillId="7" borderId="26" xfId="10" applyFont="1" applyFill="1" applyBorder="1"/>
    <xf numFmtId="165" fontId="6" fillId="0" borderId="97" xfId="1" quotePrefix="1" applyFont="1" applyFill="1" applyBorder="1" applyAlignment="1">
      <alignment horizontal="left" vertical="top" wrapText="1"/>
    </xf>
    <xf numFmtId="165" fontId="6" fillId="0" borderId="95" xfId="1" quotePrefix="1" applyFont="1" applyFill="1" applyBorder="1" applyAlignment="1">
      <alignment horizontal="left" vertical="top" wrapText="1"/>
    </xf>
    <xf numFmtId="166" fontId="8" fillId="0" borderId="13" xfId="2" applyNumberFormat="1" applyFont="1" applyFill="1" applyBorder="1" applyAlignment="1">
      <alignment horizontal="right"/>
    </xf>
    <xf numFmtId="166" fontId="8" fillId="0" borderId="66" xfId="2" applyNumberFormat="1" applyFont="1" applyFill="1" applyBorder="1" applyAlignment="1">
      <alignment horizontal="right"/>
    </xf>
    <xf numFmtId="166" fontId="8" fillId="0" borderId="60" xfId="2" applyNumberFormat="1" applyFont="1" applyFill="1" applyBorder="1" applyAlignment="1">
      <alignment horizontal="right"/>
    </xf>
    <xf numFmtId="166" fontId="7" fillId="7" borderId="51" xfId="2" applyNumberFormat="1" applyFont="1" applyFill="1" applyBorder="1" applyAlignment="1">
      <alignment horizontal="center" vertical="center" wrapText="1"/>
    </xf>
    <xf numFmtId="166" fontId="7" fillId="7" borderId="52" xfId="2" applyNumberFormat="1" applyFont="1" applyFill="1" applyBorder="1" applyAlignment="1">
      <alignment horizontal="center" vertical="center" wrapText="1"/>
    </xf>
    <xf numFmtId="166" fontId="7" fillId="7" borderId="47" xfId="2" applyNumberFormat="1" applyFont="1" applyFill="1" applyBorder="1" applyAlignment="1">
      <alignment horizontal="center" vertical="center" wrapText="1"/>
    </xf>
    <xf numFmtId="166" fontId="7" fillId="7" borderId="54" xfId="2" applyNumberFormat="1" applyFont="1" applyFill="1" applyBorder="1" applyAlignment="1">
      <alignment horizontal="center" vertical="center" wrapText="1"/>
    </xf>
    <xf numFmtId="166" fontId="6" fillId="2" borderId="14" xfId="2" applyNumberFormat="1" applyFont="1" applyFill="1" applyBorder="1" applyAlignment="1">
      <alignment horizontal="center"/>
    </xf>
    <xf numFmtId="166" fontId="6" fillId="2" borderId="56" xfId="2" applyNumberFormat="1" applyFont="1" applyFill="1" applyBorder="1" applyAlignment="1">
      <alignment horizontal="center"/>
    </xf>
    <xf numFmtId="165" fontId="7" fillId="2" borderId="2" xfId="1" applyFont="1" applyFill="1" applyBorder="1" applyAlignment="1">
      <alignment horizontal="left"/>
    </xf>
    <xf numFmtId="165" fontId="7" fillId="2" borderId="3" xfId="1" applyFont="1" applyFill="1" applyBorder="1" applyAlignment="1">
      <alignment horizontal="left"/>
    </xf>
    <xf numFmtId="165" fontId="7" fillId="2" borderId="6" xfId="1" applyFont="1" applyFill="1" applyBorder="1" applyAlignment="1">
      <alignment horizontal="left"/>
    </xf>
    <xf numFmtId="166" fontId="7" fillId="2" borderId="13" xfId="2" applyNumberFormat="1" applyFont="1" applyFill="1" applyBorder="1" applyAlignment="1">
      <alignment horizontal="right"/>
    </xf>
    <xf numFmtId="166" fontId="7" fillId="2" borderId="60" xfId="2" applyNumberFormat="1" applyFont="1" applyFill="1" applyBorder="1" applyAlignment="1">
      <alignment horizontal="right"/>
    </xf>
    <xf numFmtId="166" fontId="6" fillId="2" borderId="59" xfId="2" applyNumberFormat="1" applyFont="1" applyFill="1" applyBorder="1" applyAlignment="1">
      <alignment horizontal="right"/>
    </xf>
    <xf numFmtId="166" fontId="6" fillId="2" borderId="57" xfId="2" applyNumberFormat="1" applyFont="1" applyFill="1" applyBorder="1" applyAlignment="1">
      <alignment horizontal="right"/>
    </xf>
    <xf numFmtId="166" fontId="30" fillId="0" borderId="39" xfId="2" applyNumberFormat="1" applyFont="1" applyFill="1" applyBorder="1" applyAlignment="1">
      <alignment horizontal="center"/>
    </xf>
    <xf numFmtId="166" fontId="30" fillId="0" borderId="58" xfId="2" applyNumberFormat="1" applyFont="1" applyFill="1" applyBorder="1" applyAlignment="1">
      <alignment horizontal="center"/>
    </xf>
    <xf numFmtId="166" fontId="6" fillId="0" borderId="59" xfId="2" applyNumberFormat="1" applyFont="1" applyFill="1" applyBorder="1" applyAlignment="1">
      <alignment horizontal="right"/>
    </xf>
    <xf numFmtId="166" fontId="6" fillId="0" borderId="57" xfId="2" applyNumberFormat="1" applyFont="1" applyFill="1" applyBorder="1" applyAlignment="1">
      <alignment horizontal="right"/>
    </xf>
    <xf numFmtId="166" fontId="6" fillId="0" borderId="43" xfId="2" applyNumberFormat="1" applyFont="1" applyFill="1" applyBorder="1" applyAlignment="1">
      <alignment horizontal="right"/>
    </xf>
    <xf numFmtId="166" fontId="8" fillId="2" borderId="13" xfId="2" applyNumberFormat="1" applyFont="1" applyFill="1" applyBorder="1" applyAlignment="1">
      <alignment horizontal="right"/>
    </xf>
    <xf numFmtId="166" fontId="8" fillId="2" borderId="60" xfId="2" applyNumberFormat="1" applyFont="1" applyFill="1" applyBorder="1" applyAlignment="1">
      <alignment horizontal="right"/>
    </xf>
    <xf numFmtId="0" fontId="29" fillId="2" borderId="0" xfId="0" applyFont="1" applyFill="1" applyAlignment="1">
      <alignment horizontal="left"/>
    </xf>
    <xf numFmtId="167" fontId="7" fillId="7" borderId="48" xfId="0" applyNumberFormat="1" applyFont="1" applyFill="1" applyBorder="1" applyAlignment="1">
      <alignment horizontal="center" vertical="center"/>
    </xf>
    <xf numFmtId="167" fontId="7" fillId="7" borderId="53" xfId="0" applyNumberFormat="1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166" fontId="7" fillId="7" borderId="49" xfId="2" applyNumberFormat="1" applyFont="1" applyFill="1" applyBorder="1" applyAlignment="1">
      <alignment horizontal="center" vertical="center"/>
    </xf>
    <xf numFmtId="166" fontId="7" fillId="7" borderId="45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6" fontId="6" fillId="2" borderId="43" xfId="2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61" xfId="2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 applyProtection="1">
      <alignment horizontal="center" vertical="center"/>
    </xf>
    <xf numFmtId="165" fontId="9" fillId="0" borderId="39" xfId="1" quotePrefix="1" applyFont="1" applyFill="1" applyBorder="1" applyAlignment="1">
      <alignment horizontal="left" vertical="center" wrapText="1"/>
    </xf>
    <xf numFmtId="165" fontId="9" fillId="0" borderId="40" xfId="1" quotePrefix="1" applyFont="1" applyFill="1" applyBorder="1" applyAlignment="1">
      <alignment horizontal="left" vertical="center" wrapText="1"/>
    </xf>
    <xf numFmtId="165" fontId="9" fillId="0" borderId="41" xfId="1" quotePrefix="1" applyFont="1" applyFill="1" applyBorder="1" applyAlignment="1">
      <alignment horizontal="left" vertical="center" wrapText="1"/>
    </xf>
    <xf numFmtId="0" fontId="31" fillId="0" borderId="39" xfId="11" applyFont="1" applyBorder="1" applyAlignment="1">
      <alignment horizontal="left" vertical="top" wrapText="1"/>
    </xf>
    <xf numFmtId="0" fontId="31" fillId="0" borderId="40" xfId="11" applyFont="1" applyBorder="1" applyAlignment="1">
      <alignment horizontal="left" vertical="top" wrapText="1"/>
    </xf>
    <xf numFmtId="165" fontId="9" fillId="0" borderId="97" xfId="1" applyFont="1" applyFill="1" applyBorder="1" applyAlignment="1">
      <alignment horizontal="left" vertical="top" wrapText="1"/>
    </xf>
    <xf numFmtId="165" fontId="9" fillId="0" borderId="95" xfId="1" applyFont="1" applyFill="1" applyBorder="1" applyAlignment="1">
      <alignment horizontal="left" vertical="top" wrapText="1"/>
    </xf>
    <xf numFmtId="166" fontId="6" fillId="0" borderId="58" xfId="2" applyNumberFormat="1" applyFont="1" applyFill="1" applyBorder="1" applyAlignment="1">
      <alignment horizontal="right"/>
    </xf>
  </cellXfs>
  <cellStyles count="14">
    <cellStyle name="Aksen2" xfId="9" builtinId="33"/>
    <cellStyle name="Comma [0] 2" xfId="3" xr:uid="{00000000-0005-0000-0000-000003000000}"/>
    <cellStyle name="Comma 10" xfId="13" xr:uid="{8047720D-BDEE-4F4B-8299-1C9DAEF650BC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Koma" xfId="1" builtinId="3"/>
    <cellStyle name="Koma [0]" xfId="2" builtinId="6"/>
    <cellStyle name="Normal" xfId="0" builtinId="0"/>
    <cellStyle name="Normal 2" xfId="6" xr:uid="{00000000-0005-0000-0000-000008000000}"/>
    <cellStyle name="Normal 3" xfId="7" xr:uid="{00000000-0005-0000-0000-000009000000}"/>
    <cellStyle name="Normal 4" xfId="11" xr:uid="{00000000-0005-0000-0000-00000A000000}"/>
    <cellStyle name="Normal 5" xfId="10" xr:uid="{00000000-0005-0000-0000-00000B000000}"/>
    <cellStyle name="Normal_ANALISA BIAYA KONSTR. GD &amp; PERUMH-DAERAH KALTIM" xfId="8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 /><Relationship Id="rId117" Type="http://schemas.openxmlformats.org/officeDocument/2006/relationships/externalLink" Target="externalLinks/externalLink115.xml" /><Relationship Id="rId21" Type="http://schemas.openxmlformats.org/officeDocument/2006/relationships/externalLink" Target="externalLinks/externalLink19.xml" /><Relationship Id="rId42" Type="http://schemas.openxmlformats.org/officeDocument/2006/relationships/externalLink" Target="externalLinks/externalLink40.xml" /><Relationship Id="rId47" Type="http://schemas.openxmlformats.org/officeDocument/2006/relationships/externalLink" Target="externalLinks/externalLink45.xml" /><Relationship Id="rId63" Type="http://schemas.openxmlformats.org/officeDocument/2006/relationships/externalLink" Target="externalLinks/externalLink61.xml" /><Relationship Id="rId68" Type="http://schemas.openxmlformats.org/officeDocument/2006/relationships/externalLink" Target="externalLinks/externalLink66.xml" /><Relationship Id="rId84" Type="http://schemas.openxmlformats.org/officeDocument/2006/relationships/externalLink" Target="externalLinks/externalLink82.xml" /><Relationship Id="rId89" Type="http://schemas.openxmlformats.org/officeDocument/2006/relationships/externalLink" Target="externalLinks/externalLink87.xml" /><Relationship Id="rId112" Type="http://schemas.openxmlformats.org/officeDocument/2006/relationships/externalLink" Target="externalLinks/externalLink110.xml" /><Relationship Id="rId133" Type="http://schemas.openxmlformats.org/officeDocument/2006/relationships/externalLink" Target="externalLinks/externalLink131.xml" /><Relationship Id="rId138" Type="http://schemas.openxmlformats.org/officeDocument/2006/relationships/externalLink" Target="externalLinks/externalLink136.xml" /><Relationship Id="rId154" Type="http://schemas.openxmlformats.org/officeDocument/2006/relationships/externalLink" Target="externalLinks/externalLink152.xml" /><Relationship Id="rId159" Type="http://schemas.openxmlformats.org/officeDocument/2006/relationships/externalLink" Target="externalLinks/externalLink157.xml" /><Relationship Id="rId175" Type="http://schemas.openxmlformats.org/officeDocument/2006/relationships/calcChain" Target="calcChain.xml" /><Relationship Id="rId170" Type="http://schemas.openxmlformats.org/officeDocument/2006/relationships/externalLink" Target="externalLinks/externalLink168.xml" /><Relationship Id="rId16" Type="http://schemas.openxmlformats.org/officeDocument/2006/relationships/externalLink" Target="externalLinks/externalLink14.xml" /><Relationship Id="rId107" Type="http://schemas.openxmlformats.org/officeDocument/2006/relationships/externalLink" Target="externalLinks/externalLink105.xml" /><Relationship Id="rId11" Type="http://schemas.openxmlformats.org/officeDocument/2006/relationships/externalLink" Target="externalLinks/externalLink9.xml" /><Relationship Id="rId32" Type="http://schemas.openxmlformats.org/officeDocument/2006/relationships/externalLink" Target="externalLinks/externalLink30.xml" /><Relationship Id="rId37" Type="http://schemas.openxmlformats.org/officeDocument/2006/relationships/externalLink" Target="externalLinks/externalLink35.xml" /><Relationship Id="rId53" Type="http://schemas.openxmlformats.org/officeDocument/2006/relationships/externalLink" Target="externalLinks/externalLink51.xml" /><Relationship Id="rId58" Type="http://schemas.openxmlformats.org/officeDocument/2006/relationships/externalLink" Target="externalLinks/externalLink56.xml" /><Relationship Id="rId74" Type="http://schemas.openxmlformats.org/officeDocument/2006/relationships/externalLink" Target="externalLinks/externalLink72.xml" /><Relationship Id="rId79" Type="http://schemas.openxmlformats.org/officeDocument/2006/relationships/externalLink" Target="externalLinks/externalLink77.xml" /><Relationship Id="rId102" Type="http://schemas.openxmlformats.org/officeDocument/2006/relationships/externalLink" Target="externalLinks/externalLink100.xml" /><Relationship Id="rId123" Type="http://schemas.openxmlformats.org/officeDocument/2006/relationships/externalLink" Target="externalLinks/externalLink121.xml" /><Relationship Id="rId128" Type="http://schemas.openxmlformats.org/officeDocument/2006/relationships/externalLink" Target="externalLinks/externalLink126.xml" /><Relationship Id="rId144" Type="http://schemas.openxmlformats.org/officeDocument/2006/relationships/externalLink" Target="externalLinks/externalLink142.xml" /><Relationship Id="rId149" Type="http://schemas.openxmlformats.org/officeDocument/2006/relationships/externalLink" Target="externalLinks/externalLink147.xml" /><Relationship Id="rId5" Type="http://schemas.openxmlformats.org/officeDocument/2006/relationships/externalLink" Target="externalLinks/externalLink3.xml" /><Relationship Id="rId90" Type="http://schemas.openxmlformats.org/officeDocument/2006/relationships/externalLink" Target="externalLinks/externalLink88.xml" /><Relationship Id="rId95" Type="http://schemas.openxmlformats.org/officeDocument/2006/relationships/externalLink" Target="externalLinks/externalLink93.xml" /><Relationship Id="rId160" Type="http://schemas.openxmlformats.org/officeDocument/2006/relationships/externalLink" Target="externalLinks/externalLink158.xml" /><Relationship Id="rId165" Type="http://schemas.openxmlformats.org/officeDocument/2006/relationships/externalLink" Target="externalLinks/externalLink163.xml" /><Relationship Id="rId22" Type="http://schemas.openxmlformats.org/officeDocument/2006/relationships/externalLink" Target="externalLinks/externalLink20.xml" /><Relationship Id="rId27" Type="http://schemas.openxmlformats.org/officeDocument/2006/relationships/externalLink" Target="externalLinks/externalLink25.xml" /><Relationship Id="rId43" Type="http://schemas.openxmlformats.org/officeDocument/2006/relationships/externalLink" Target="externalLinks/externalLink41.xml" /><Relationship Id="rId48" Type="http://schemas.openxmlformats.org/officeDocument/2006/relationships/externalLink" Target="externalLinks/externalLink46.xml" /><Relationship Id="rId64" Type="http://schemas.openxmlformats.org/officeDocument/2006/relationships/externalLink" Target="externalLinks/externalLink62.xml" /><Relationship Id="rId69" Type="http://schemas.openxmlformats.org/officeDocument/2006/relationships/externalLink" Target="externalLinks/externalLink67.xml" /><Relationship Id="rId113" Type="http://schemas.openxmlformats.org/officeDocument/2006/relationships/externalLink" Target="externalLinks/externalLink111.xml" /><Relationship Id="rId118" Type="http://schemas.openxmlformats.org/officeDocument/2006/relationships/externalLink" Target="externalLinks/externalLink116.xml" /><Relationship Id="rId134" Type="http://schemas.openxmlformats.org/officeDocument/2006/relationships/externalLink" Target="externalLinks/externalLink132.xml" /><Relationship Id="rId139" Type="http://schemas.openxmlformats.org/officeDocument/2006/relationships/externalLink" Target="externalLinks/externalLink137.xml" /><Relationship Id="rId80" Type="http://schemas.openxmlformats.org/officeDocument/2006/relationships/externalLink" Target="externalLinks/externalLink78.xml" /><Relationship Id="rId85" Type="http://schemas.openxmlformats.org/officeDocument/2006/relationships/externalLink" Target="externalLinks/externalLink83.xml" /><Relationship Id="rId150" Type="http://schemas.openxmlformats.org/officeDocument/2006/relationships/externalLink" Target="externalLinks/externalLink148.xml" /><Relationship Id="rId155" Type="http://schemas.openxmlformats.org/officeDocument/2006/relationships/externalLink" Target="externalLinks/externalLink153.xml" /><Relationship Id="rId171" Type="http://schemas.openxmlformats.org/officeDocument/2006/relationships/externalLink" Target="externalLinks/externalLink169.xml" /><Relationship Id="rId12" Type="http://schemas.openxmlformats.org/officeDocument/2006/relationships/externalLink" Target="externalLinks/externalLink10.xml" /><Relationship Id="rId17" Type="http://schemas.openxmlformats.org/officeDocument/2006/relationships/externalLink" Target="externalLinks/externalLink15.xml" /><Relationship Id="rId33" Type="http://schemas.openxmlformats.org/officeDocument/2006/relationships/externalLink" Target="externalLinks/externalLink31.xml" /><Relationship Id="rId38" Type="http://schemas.openxmlformats.org/officeDocument/2006/relationships/externalLink" Target="externalLinks/externalLink36.xml" /><Relationship Id="rId59" Type="http://schemas.openxmlformats.org/officeDocument/2006/relationships/externalLink" Target="externalLinks/externalLink57.xml" /><Relationship Id="rId103" Type="http://schemas.openxmlformats.org/officeDocument/2006/relationships/externalLink" Target="externalLinks/externalLink101.xml" /><Relationship Id="rId108" Type="http://schemas.openxmlformats.org/officeDocument/2006/relationships/externalLink" Target="externalLinks/externalLink106.xml" /><Relationship Id="rId124" Type="http://schemas.openxmlformats.org/officeDocument/2006/relationships/externalLink" Target="externalLinks/externalLink122.xml" /><Relationship Id="rId129" Type="http://schemas.openxmlformats.org/officeDocument/2006/relationships/externalLink" Target="externalLinks/externalLink127.xml" /><Relationship Id="rId54" Type="http://schemas.openxmlformats.org/officeDocument/2006/relationships/externalLink" Target="externalLinks/externalLink52.xml" /><Relationship Id="rId70" Type="http://schemas.openxmlformats.org/officeDocument/2006/relationships/externalLink" Target="externalLinks/externalLink68.xml" /><Relationship Id="rId75" Type="http://schemas.openxmlformats.org/officeDocument/2006/relationships/externalLink" Target="externalLinks/externalLink73.xml" /><Relationship Id="rId91" Type="http://schemas.openxmlformats.org/officeDocument/2006/relationships/externalLink" Target="externalLinks/externalLink89.xml" /><Relationship Id="rId96" Type="http://schemas.openxmlformats.org/officeDocument/2006/relationships/externalLink" Target="externalLinks/externalLink94.xml" /><Relationship Id="rId140" Type="http://schemas.openxmlformats.org/officeDocument/2006/relationships/externalLink" Target="externalLinks/externalLink138.xml" /><Relationship Id="rId145" Type="http://schemas.openxmlformats.org/officeDocument/2006/relationships/externalLink" Target="externalLinks/externalLink143.xml" /><Relationship Id="rId161" Type="http://schemas.openxmlformats.org/officeDocument/2006/relationships/externalLink" Target="externalLinks/externalLink159.xml" /><Relationship Id="rId166" Type="http://schemas.openxmlformats.org/officeDocument/2006/relationships/externalLink" Target="externalLinks/externalLink164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4.xml" /><Relationship Id="rId23" Type="http://schemas.openxmlformats.org/officeDocument/2006/relationships/externalLink" Target="externalLinks/externalLink21.xml" /><Relationship Id="rId28" Type="http://schemas.openxmlformats.org/officeDocument/2006/relationships/externalLink" Target="externalLinks/externalLink26.xml" /><Relationship Id="rId49" Type="http://schemas.openxmlformats.org/officeDocument/2006/relationships/externalLink" Target="externalLinks/externalLink47.xml" /><Relationship Id="rId114" Type="http://schemas.openxmlformats.org/officeDocument/2006/relationships/externalLink" Target="externalLinks/externalLink112.xml" /><Relationship Id="rId119" Type="http://schemas.openxmlformats.org/officeDocument/2006/relationships/externalLink" Target="externalLinks/externalLink117.xml" /><Relationship Id="rId10" Type="http://schemas.openxmlformats.org/officeDocument/2006/relationships/externalLink" Target="externalLinks/externalLink8.xml" /><Relationship Id="rId31" Type="http://schemas.openxmlformats.org/officeDocument/2006/relationships/externalLink" Target="externalLinks/externalLink29.xml" /><Relationship Id="rId44" Type="http://schemas.openxmlformats.org/officeDocument/2006/relationships/externalLink" Target="externalLinks/externalLink42.xml" /><Relationship Id="rId52" Type="http://schemas.openxmlformats.org/officeDocument/2006/relationships/externalLink" Target="externalLinks/externalLink50.xml" /><Relationship Id="rId60" Type="http://schemas.openxmlformats.org/officeDocument/2006/relationships/externalLink" Target="externalLinks/externalLink58.xml" /><Relationship Id="rId65" Type="http://schemas.openxmlformats.org/officeDocument/2006/relationships/externalLink" Target="externalLinks/externalLink63.xml" /><Relationship Id="rId73" Type="http://schemas.openxmlformats.org/officeDocument/2006/relationships/externalLink" Target="externalLinks/externalLink71.xml" /><Relationship Id="rId78" Type="http://schemas.openxmlformats.org/officeDocument/2006/relationships/externalLink" Target="externalLinks/externalLink76.xml" /><Relationship Id="rId81" Type="http://schemas.openxmlformats.org/officeDocument/2006/relationships/externalLink" Target="externalLinks/externalLink79.xml" /><Relationship Id="rId86" Type="http://schemas.openxmlformats.org/officeDocument/2006/relationships/externalLink" Target="externalLinks/externalLink84.xml" /><Relationship Id="rId94" Type="http://schemas.openxmlformats.org/officeDocument/2006/relationships/externalLink" Target="externalLinks/externalLink92.xml" /><Relationship Id="rId99" Type="http://schemas.openxmlformats.org/officeDocument/2006/relationships/externalLink" Target="externalLinks/externalLink97.xml" /><Relationship Id="rId101" Type="http://schemas.openxmlformats.org/officeDocument/2006/relationships/externalLink" Target="externalLinks/externalLink99.xml" /><Relationship Id="rId122" Type="http://schemas.openxmlformats.org/officeDocument/2006/relationships/externalLink" Target="externalLinks/externalLink120.xml" /><Relationship Id="rId130" Type="http://schemas.openxmlformats.org/officeDocument/2006/relationships/externalLink" Target="externalLinks/externalLink128.xml" /><Relationship Id="rId135" Type="http://schemas.openxmlformats.org/officeDocument/2006/relationships/externalLink" Target="externalLinks/externalLink133.xml" /><Relationship Id="rId143" Type="http://schemas.openxmlformats.org/officeDocument/2006/relationships/externalLink" Target="externalLinks/externalLink141.xml" /><Relationship Id="rId148" Type="http://schemas.openxmlformats.org/officeDocument/2006/relationships/externalLink" Target="externalLinks/externalLink146.xml" /><Relationship Id="rId151" Type="http://schemas.openxmlformats.org/officeDocument/2006/relationships/externalLink" Target="externalLinks/externalLink149.xml" /><Relationship Id="rId156" Type="http://schemas.openxmlformats.org/officeDocument/2006/relationships/externalLink" Target="externalLinks/externalLink154.xml" /><Relationship Id="rId164" Type="http://schemas.openxmlformats.org/officeDocument/2006/relationships/externalLink" Target="externalLinks/externalLink162.xml" /><Relationship Id="rId169" Type="http://schemas.openxmlformats.org/officeDocument/2006/relationships/externalLink" Target="externalLinks/externalLink167.xml" /><Relationship Id="rId4" Type="http://schemas.openxmlformats.org/officeDocument/2006/relationships/externalLink" Target="externalLinks/externalLink2.xml" /><Relationship Id="rId9" Type="http://schemas.openxmlformats.org/officeDocument/2006/relationships/externalLink" Target="externalLinks/externalLink7.xml" /><Relationship Id="rId172" Type="http://schemas.openxmlformats.org/officeDocument/2006/relationships/theme" Target="theme/theme1.xml" /><Relationship Id="rId13" Type="http://schemas.openxmlformats.org/officeDocument/2006/relationships/externalLink" Target="externalLinks/externalLink11.xml" /><Relationship Id="rId18" Type="http://schemas.openxmlformats.org/officeDocument/2006/relationships/externalLink" Target="externalLinks/externalLink16.xml" /><Relationship Id="rId39" Type="http://schemas.openxmlformats.org/officeDocument/2006/relationships/externalLink" Target="externalLinks/externalLink37.xml" /><Relationship Id="rId109" Type="http://schemas.openxmlformats.org/officeDocument/2006/relationships/externalLink" Target="externalLinks/externalLink107.xml" /><Relationship Id="rId34" Type="http://schemas.openxmlformats.org/officeDocument/2006/relationships/externalLink" Target="externalLinks/externalLink32.xml" /><Relationship Id="rId50" Type="http://schemas.openxmlformats.org/officeDocument/2006/relationships/externalLink" Target="externalLinks/externalLink48.xml" /><Relationship Id="rId55" Type="http://schemas.openxmlformats.org/officeDocument/2006/relationships/externalLink" Target="externalLinks/externalLink53.xml" /><Relationship Id="rId76" Type="http://schemas.openxmlformats.org/officeDocument/2006/relationships/externalLink" Target="externalLinks/externalLink74.xml" /><Relationship Id="rId97" Type="http://schemas.openxmlformats.org/officeDocument/2006/relationships/externalLink" Target="externalLinks/externalLink95.xml" /><Relationship Id="rId104" Type="http://schemas.openxmlformats.org/officeDocument/2006/relationships/externalLink" Target="externalLinks/externalLink102.xml" /><Relationship Id="rId120" Type="http://schemas.openxmlformats.org/officeDocument/2006/relationships/externalLink" Target="externalLinks/externalLink118.xml" /><Relationship Id="rId125" Type="http://schemas.openxmlformats.org/officeDocument/2006/relationships/externalLink" Target="externalLinks/externalLink123.xml" /><Relationship Id="rId141" Type="http://schemas.openxmlformats.org/officeDocument/2006/relationships/externalLink" Target="externalLinks/externalLink139.xml" /><Relationship Id="rId146" Type="http://schemas.openxmlformats.org/officeDocument/2006/relationships/externalLink" Target="externalLinks/externalLink144.xml" /><Relationship Id="rId167" Type="http://schemas.openxmlformats.org/officeDocument/2006/relationships/externalLink" Target="externalLinks/externalLink165.xml" /><Relationship Id="rId7" Type="http://schemas.openxmlformats.org/officeDocument/2006/relationships/externalLink" Target="externalLinks/externalLink5.xml" /><Relationship Id="rId71" Type="http://schemas.openxmlformats.org/officeDocument/2006/relationships/externalLink" Target="externalLinks/externalLink69.xml" /><Relationship Id="rId92" Type="http://schemas.openxmlformats.org/officeDocument/2006/relationships/externalLink" Target="externalLinks/externalLink90.xml" /><Relationship Id="rId162" Type="http://schemas.openxmlformats.org/officeDocument/2006/relationships/externalLink" Target="externalLinks/externalLink160.xml" /><Relationship Id="rId2" Type="http://schemas.openxmlformats.org/officeDocument/2006/relationships/worksheet" Target="worksheets/sheet2.xml" /><Relationship Id="rId29" Type="http://schemas.openxmlformats.org/officeDocument/2006/relationships/externalLink" Target="externalLinks/externalLink27.xml" /><Relationship Id="rId24" Type="http://schemas.openxmlformats.org/officeDocument/2006/relationships/externalLink" Target="externalLinks/externalLink22.xml" /><Relationship Id="rId40" Type="http://schemas.openxmlformats.org/officeDocument/2006/relationships/externalLink" Target="externalLinks/externalLink38.xml" /><Relationship Id="rId45" Type="http://schemas.openxmlformats.org/officeDocument/2006/relationships/externalLink" Target="externalLinks/externalLink43.xml" /><Relationship Id="rId66" Type="http://schemas.openxmlformats.org/officeDocument/2006/relationships/externalLink" Target="externalLinks/externalLink64.xml" /><Relationship Id="rId87" Type="http://schemas.openxmlformats.org/officeDocument/2006/relationships/externalLink" Target="externalLinks/externalLink85.xml" /><Relationship Id="rId110" Type="http://schemas.openxmlformats.org/officeDocument/2006/relationships/externalLink" Target="externalLinks/externalLink108.xml" /><Relationship Id="rId115" Type="http://schemas.openxmlformats.org/officeDocument/2006/relationships/externalLink" Target="externalLinks/externalLink113.xml" /><Relationship Id="rId131" Type="http://schemas.openxmlformats.org/officeDocument/2006/relationships/externalLink" Target="externalLinks/externalLink129.xml" /><Relationship Id="rId136" Type="http://schemas.openxmlformats.org/officeDocument/2006/relationships/externalLink" Target="externalLinks/externalLink134.xml" /><Relationship Id="rId157" Type="http://schemas.openxmlformats.org/officeDocument/2006/relationships/externalLink" Target="externalLinks/externalLink155.xml" /><Relationship Id="rId61" Type="http://schemas.openxmlformats.org/officeDocument/2006/relationships/externalLink" Target="externalLinks/externalLink59.xml" /><Relationship Id="rId82" Type="http://schemas.openxmlformats.org/officeDocument/2006/relationships/externalLink" Target="externalLinks/externalLink80.xml" /><Relationship Id="rId152" Type="http://schemas.openxmlformats.org/officeDocument/2006/relationships/externalLink" Target="externalLinks/externalLink150.xml" /><Relationship Id="rId173" Type="http://schemas.openxmlformats.org/officeDocument/2006/relationships/styles" Target="styles.xml" /><Relationship Id="rId19" Type="http://schemas.openxmlformats.org/officeDocument/2006/relationships/externalLink" Target="externalLinks/externalLink17.xml" /><Relationship Id="rId14" Type="http://schemas.openxmlformats.org/officeDocument/2006/relationships/externalLink" Target="externalLinks/externalLink12.xml" /><Relationship Id="rId30" Type="http://schemas.openxmlformats.org/officeDocument/2006/relationships/externalLink" Target="externalLinks/externalLink28.xml" /><Relationship Id="rId35" Type="http://schemas.openxmlformats.org/officeDocument/2006/relationships/externalLink" Target="externalLinks/externalLink33.xml" /><Relationship Id="rId56" Type="http://schemas.openxmlformats.org/officeDocument/2006/relationships/externalLink" Target="externalLinks/externalLink54.xml" /><Relationship Id="rId77" Type="http://schemas.openxmlformats.org/officeDocument/2006/relationships/externalLink" Target="externalLinks/externalLink75.xml" /><Relationship Id="rId100" Type="http://schemas.openxmlformats.org/officeDocument/2006/relationships/externalLink" Target="externalLinks/externalLink98.xml" /><Relationship Id="rId105" Type="http://schemas.openxmlformats.org/officeDocument/2006/relationships/externalLink" Target="externalLinks/externalLink103.xml" /><Relationship Id="rId126" Type="http://schemas.openxmlformats.org/officeDocument/2006/relationships/externalLink" Target="externalLinks/externalLink124.xml" /><Relationship Id="rId147" Type="http://schemas.openxmlformats.org/officeDocument/2006/relationships/externalLink" Target="externalLinks/externalLink145.xml" /><Relationship Id="rId168" Type="http://schemas.openxmlformats.org/officeDocument/2006/relationships/externalLink" Target="externalLinks/externalLink166.xml" /><Relationship Id="rId8" Type="http://schemas.openxmlformats.org/officeDocument/2006/relationships/externalLink" Target="externalLinks/externalLink6.xml" /><Relationship Id="rId51" Type="http://schemas.openxmlformats.org/officeDocument/2006/relationships/externalLink" Target="externalLinks/externalLink49.xml" /><Relationship Id="rId72" Type="http://schemas.openxmlformats.org/officeDocument/2006/relationships/externalLink" Target="externalLinks/externalLink70.xml" /><Relationship Id="rId93" Type="http://schemas.openxmlformats.org/officeDocument/2006/relationships/externalLink" Target="externalLinks/externalLink91.xml" /><Relationship Id="rId98" Type="http://schemas.openxmlformats.org/officeDocument/2006/relationships/externalLink" Target="externalLinks/externalLink96.xml" /><Relationship Id="rId121" Type="http://schemas.openxmlformats.org/officeDocument/2006/relationships/externalLink" Target="externalLinks/externalLink119.xml" /><Relationship Id="rId142" Type="http://schemas.openxmlformats.org/officeDocument/2006/relationships/externalLink" Target="externalLinks/externalLink140.xml" /><Relationship Id="rId163" Type="http://schemas.openxmlformats.org/officeDocument/2006/relationships/externalLink" Target="externalLinks/externalLink161.xml" /><Relationship Id="rId3" Type="http://schemas.openxmlformats.org/officeDocument/2006/relationships/externalLink" Target="externalLinks/externalLink1.xml" /><Relationship Id="rId25" Type="http://schemas.openxmlformats.org/officeDocument/2006/relationships/externalLink" Target="externalLinks/externalLink23.xml" /><Relationship Id="rId46" Type="http://schemas.openxmlformats.org/officeDocument/2006/relationships/externalLink" Target="externalLinks/externalLink44.xml" /><Relationship Id="rId67" Type="http://schemas.openxmlformats.org/officeDocument/2006/relationships/externalLink" Target="externalLinks/externalLink65.xml" /><Relationship Id="rId116" Type="http://schemas.openxmlformats.org/officeDocument/2006/relationships/externalLink" Target="externalLinks/externalLink114.xml" /><Relationship Id="rId137" Type="http://schemas.openxmlformats.org/officeDocument/2006/relationships/externalLink" Target="externalLinks/externalLink135.xml" /><Relationship Id="rId158" Type="http://schemas.openxmlformats.org/officeDocument/2006/relationships/externalLink" Target="externalLinks/externalLink156.xml" /><Relationship Id="rId20" Type="http://schemas.openxmlformats.org/officeDocument/2006/relationships/externalLink" Target="externalLinks/externalLink18.xml" /><Relationship Id="rId41" Type="http://schemas.openxmlformats.org/officeDocument/2006/relationships/externalLink" Target="externalLinks/externalLink39.xml" /><Relationship Id="rId62" Type="http://schemas.openxmlformats.org/officeDocument/2006/relationships/externalLink" Target="externalLinks/externalLink60.xml" /><Relationship Id="rId83" Type="http://schemas.openxmlformats.org/officeDocument/2006/relationships/externalLink" Target="externalLinks/externalLink81.xml" /><Relationship Id="rId88" Type="http://schemas.openxmlformats.org/officeDocument/2006/relationships/externalLink" Target="externalLinks/externalLink86.xml" /><Relationship Id="rId111" Type="http://schemas.openxmlformats.org/officeDocument/2006/relationships/externalLink" Target="externalLinks/externalLink109.xml" /><Relationship Id="rId132" Type="http://schemas.openxmlformats.org/officeDocument/2006/relationships/externalLink" Target="externalLinks/externalLink130.xml" /><Relationship Id="rId153" Type="http://schemas.openxmlformats.org/officeDocument/2006/relationships/externalLink" Target="externalLinks/externalLink151.xml" /><Relationship Id="rId174" Type="http://schemas.openxmlformats.org/officeDocument/2006/relationships/sharedStrings" Target="sharedStrings.xml" /><Relationship Id="rId15" Type="http://schemas.openxmlformats.org/officeDocument/2006/relationships/externalLink" Target="externalLinks/externalLink13.xml" /><Relationship Id="rId36" Type="http://schemas.openxmlformats.org/officeDocument/2006/relationships/externalLink" Target="externalLinks/externalLink34.xml" /><Relationship Id="rId57" Type="http://schemas.openxmlformats.org/officeDocument/2006/relationships/externalLink" Target="externalLinks/externalLink55.xml" /><Relationship Id="rId106" Type="http://schemas.openxmlformats.org/officeDocument/2006/relationships/externalLink" Target="externalLinks/externalLink104.xml" /><Relationship Id="rId127" Type="http://schemas.openxmlformats.org/officeDocument/2006/relationships/externalLink" Target="externalLinks/externalLink125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FDK-R2.xls" TargetMode="External" 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KANTOR/perencanaan%202006/ANALISA/WIL-5/KY-BAND.XLS" TargetMode="External" 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disket%20Intraco.xls" TargetMode="External" 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Tender%20Kab.%20Ciamis/Jalan%20Poros.xls" TargetMode="External" 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 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24/Kenari/BQ-AC.xls" TargetMode="External" 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fah/PROYEK/Padang%20Airport/Padang%20mekanik/Newpdg01(ifa).xls" TargetMode="External" 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Andi/Data%20Lelang%20Citanduy/Data%20lelang%20citanduy/Rehabilitasi%20D.I.%20LAKBOK%20SELATAN/Rehabiliatsi%20D.I.%20LAKBOK%20SELATAN.xls" TargetMode="External" 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ida/RKB%20UI/proyek/Dephan/dephan_21-04-2008/perencana/RAB%20DAN%20ANALISA/RAB%20GED.%20PELAYANAN%20PEK.%20arsitek.xls" TargetMode="External" 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 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GEDUNG-2004/BJB/BQ-%20Bank%20Jabar%20Tamansari%20(Revisi).xls" TargetMode="External" 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mputer4/c/Estimate/aa.xls" TargetMode="External" 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JEMBATAN%20CISEEL/ANGGARAN%20BIAYA%20CISEEL%202005.xls" TargetMode="External" 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My%20Documents/Suryana/Format%20DC/Kr%20tengahDiva.xls" TargetMode="External" 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 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 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 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 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 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PELITA%203%20mega.xls" TargetMode="External" 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69/c/My%20Documents/Iwan/Akses%20bandara%20tgr/tangerang%20hatta/DC-akses%20bandara.xls" TargetMode="External" 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Proj2002/CityPlaza.011/011Rabr0b.xls" TargetMode="External" 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5/Rab.%20Saluran%20Pagak.xls" TargetMode="External" 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YEK%202010/RAB-FISIK/LI/DATA%20PROYEK/Ex%20Penawaran/CONTOH%20PRAKAP.xls" TargetMode="External" 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HIP.WAHYU.WS/MRT%20,03/analisa%20bekasi.xls" TargetMode="External" 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RAB-ME%20blank2.xls" TargetMode="External" 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An%20ME.xls" TargetMode="External" 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JEKT%20LIST/DATA%20PROJEKT%20ARCHINDO/GOVERMENT%20PROJEKT/PROJEKT%20BANJAR/BINA%20MARGA/PURNOMOSIDI/PERENCANAAN/FINISH/RB%20purnomosidi%20sub%20II.xls" TargetMode="External" 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AB%20Dewi%20Sartika%20I.xls" TargetMode="External" 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JK.%20MARA/master/MASTER%20RAB/ANALISA-SNI-2007-edisi.revisi.XLS.xls" TargetMode="External" 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Kuningan/BQ-ITC%20Kuningan.xls" TargetMode="External" 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angg-1/d/JASMAR/DC-MODRAMP-SENIN.xls" TargetMode="External" 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mputer1/jorr/JORR%20-%20JAKON/SECTION%20E3/ELEVATED/ELEVATED%20SLAB.xls" TargetMode="External" 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RS-AL/JKT-KEP.xls" TargetMode="External" 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TP-1/12-246%20KBB-GD.DPRD/RAB-KBB.GEDUNG%20DPRD/RENCANA%20ANGGARAN%20BIAYA-DPRD/ANALISA-KBB-edisi.revisi.2012-RAPAT.xls" TargetMode="External" 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0002%20DATA%20EXEL/2010/Saudara%20JL.%20CIKOHKOL.xlsx" TargetMode="External" 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SWAKELOLA%202008/REHAB%20SWAK.GUB-fit.xls" TargetMode="External" 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aryanto/c/tender/FTTJ/BQ%20FTTJ%20(%20AGTS'02)%20(version%204).xls" TargetMode="External" 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0DATA/DEVIS/UPAD/BOQ/HVAC/FORM.XLS" TargetMode="External" 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v~QS/Daan%20Mogot/Ruko%20Daan%20Mogot%20R2a.xls" TargetMode="External" 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master/MASTER%20RAB/ANALISA-S.BORROMEUS-.xls" TargetMode="External" 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4/c/2000/RIAU/Tampil/BILL%20DPRD%20RIAU.xls" TargetMode="External" 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SITU%20GEDE/ANALISA%20HARGA%20SATUAN%20ahir.xls" TargetMode="External" 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 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Proyek/Pemkot%20Banjar/TA.%202009/Saluran%20Cibentang/pasir%20leutik%20revisi.xls" TargetMode="External" 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DATA%20KANTOR/perencanaan%202006/ANALISA/WIL-5/KY-BAND.XLS" TargetMode="External" 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ng/agung/File%20Alambhana/Prass/RAB%20Renovasi%20Rumah%20Hanglekir%20Atap.xls" TargetMode="External" 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Penawaran%20MTSN%20Sindangjaya/RAB%20MIN%20Sindangjaya.xls" TargetMode="External" 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Penawaran%20Harga.xls" TargetMode="External" 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A%20DADDY/PENAWARAN%20BARU/FIX/HAMIM/HAMIM%201.XLS" TargetMode="External" 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BA-PEMBUKAAN%20Erosi.xls" TargetMode="External" 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laporan%20Pasar%202.XLS" TargetMode="External" 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royek%20%20Pemkot%20Banjar%2004/Pamarican1/CV.%20Muktisari.xls" TargetMode="External" 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m2/DATA/CEP'DAT/ACEP/laporan/Laporan%20Harian%20Pagar/TA.%202004/Jembatan%20Cibodas/Laporan%20Harian%20Cibodas.xls" TargetMode="External" 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 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My%20Documents/R%20A%20B/MASTER-A.XLS" TargetMode="External" 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Data%20Proyek/Pemkot%20Banjar/TA.%202004/Puskesmas%203%20Paket/CV.%20Muktisari%20Puskesmas%20Karyamukti%20Pen.xls" TargetMode="External" 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My%20Documents/USULAN%202005/RAB%20DINAS%20PERMUKIMAN%202005.xls" TargetMode="External" 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1/d/Pindahan%20Tarkim2/dhe_oen/2006/GSG/RAB%20GSG%202006.xls" TargetMode="External" 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FILE%20HANDJONO/DATA%20NASUMA/NASUMA2011/JABAR2011/PERENCANAAN/EE/HPS_KRMSAN_29Juni_ADD.xls" TargetMode="External" 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win2000/div-proyek/PROYEK/TH-2003/0301/BQ/townhouse/HG-R3.XLS" TargetMode="External" 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s/D%20A%20T%20A%20(D)/BACK%20UP%20DATA%20PROYEK%202006/PAKET%203%20PEMELIHARAAN%20PERIODIK%20JL.%20KARANG%20TENGAH/RAB/K%20T%20SUB%20I.xls" TargetMode="External" 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Wahyu/Drainase/Perencanaan/RAB%20&amp;%20RKS/FINISH/RAB%20MESJID%20AGUNG.xls" TargetMode="External" 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oos/goverment%20projekt/PROJEKT%20LIST/DATA%20PROJEKT%20ARCHINDO/GOVERMENT%20PROJEKT/PROJEKT%20BANJAR/ANALIS/RAB%20BINA%20MARGA%202007.xls" TargetMode="External" 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Project%20sgi/sd/FDK-R2.xls" TargetMode="External" 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Depkes%20Jak-Sel/MepDepKes%2032.xls" TargetMode="External" 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Aa%20Daddy/LAPORAN/Laporan%20Jemb.%20Gtg%20Mundu1.xls" TargetMode="External" 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Perusahaan/CV.%20Campuran/CV.%20Karya%20Setia%20Jaya.xls" TargetMode="External" 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8/d/TEMPAT%20TITIP/isyanto/DC%20HOT%20MIX2.xls" TargetMode="External" 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PELITA%20perbandingan3.xlsx" TargetMode="External" 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_1.xls" TargetMode="External" 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plrev.xls" TargetMode="External" 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TIM%20III/Laporan-laporan/LAPORAN%20BKR%203%20MINGGU%20baru.XLS" TargetMode="External" 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DAF-10%20AC%2010-11-2000%20OKE.xls" TargetMode="External" 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itri/transit%20cad/data%202004/GraPARI/GraPARI%20Pontianak/Telkomsel/Reg%201%20-%20Sumatra/Data-Datum/cqc/Telkomsel/palembang/rab%20lampung%202" TargetMode="External" 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71/C/A..Khola/Project/sipil/Jalan/Jateng/Dmk-gdng-Pwd/DC_JL-Demak-GD-Pwdd.xls" TargetMode="External" 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&#65420;&#65384;&#65432;&#65419;&#65439;&#65437;&#35386;&#30274;/JICA&#27010;&#32207;.xls" TargetMode="External" 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 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Data%20Proyek/Pemkot%20Banjar/TA.%202004/Puskesmas%203%20Paket/CV.%20Muktisari%20Puskesmas%20Karyamukti%20Pen.xls" TargetMode="External" 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Perusahaan/CV.%20Campuran/CV.%20Karya%20Setia%20Jaya.xls" TargetMode="External" 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-10%20MECH%2010-11-2000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proyek/9903/bq/bq-ars/BQ-PS&amp;A.xls" TargetMode="External" 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Tifico-newoffice,R1.xls" TargetMode="External" 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 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 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owaldi/YOWALDI%20(E)/Kantor/Graha%20Jakpro/Bank%20Jabar%20-%20Taman%20Sari/BQ-BJTamansari%2012%20April%202005%20(DC)D1.xls" TargetMode="External" 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dki/DC-CACING2.xls" TargetMode="External" 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ktat%20proyek/document/Analize/BQBI3.XLS" TargetMode="External" 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 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APRON%20&amp;%20TAXIWAY%20KUALANAMU/BAHAN%20REP%20APRON%20&amp;%20TAXIWAY%20KUALANAMU%20REVISI/bq-06b.xls" TargetMode="External" 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4/Puskesmas%203%20Paket/CV.%20Muktisari%20Puskesmas%20Karyamukti%20Pen.xls" TargetMode="External" 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BOQ%20Permata%20Senayan%2009%20Juni%202003%20R1a.XL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Data%20Proyek/Pemkot%20Banjar/TA.%202004/Puskesmas%203%20Paket/CV.%20Muktisari%20Puskesmas%20Karyamukti%20Pen.xls" TargetMode="External" 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SERANG/DATA.XLS/ANALISA/WIL-5/KY-BAND.XLS" TargetMode="External" 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CV.%20Campuran/CV.%20Karya%20Setia%20Jaya.xls" TargetMode="External" 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aceh/DC-USAID-RPT-MNJM-20.02.07.xls" TargetMode="External" 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 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sulawesi/DC-apron-WMI-LANJUTAN.xls" TargetMode="External" 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atur%20wahana/Estimate/Taman%20Semanan/02-06-03/BILL%20OF%20QUANTITYr2a.XLS" TargetMode="External" 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A%20Project/VARIOUS-FILE/FORMAT_BQ/AFORM-BQR.xls" TargetMode="External" 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Gufri/TENDER/PQ/LMKP/Perenc.Gub/BESTEK/TSCEDULE%20GUB.XLS" TargetMode="External" 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RRA1/Project%2000&amp;02/PROJECT/01/15/ESTIMATE/EST-1CV.XLS" TargetMode="External" 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an/data%20(D)/My%20Documents/PROYEK%20HIKMAH/PPI%20PAL%20JAYA/PENAWARAN%20HIKMAH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ata%20roby/laporan%202006/ciseel%20tahap%20ii/LAPOR%202006/LAPORAN%20PATARUMAN%20PT.%20JOKO2.xls" TargetMode="External" 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TA%20KANTOR/perencanaan%202006/ANALISA/WIL-5/KY-BAND.XLS" TargetMode="External" 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Mech_Breakdown_Formula.xls" TargetMode="External" 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FDK-R2.xls" TargetMode="External" 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Bekasi%20ME/Proyek%20Bekasi%20ME2.xls" TargetMode="External" 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2/c/My%20Documents/acd/PATI-REMBANG/PATI-RMBG/DC%20AM-02(baru).XLS" TargetMode="External" 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MASTER/Referensi%20harga/Copy%20of%20ANALIS%20BINA%20MARGA%202013.xlsx" TargetMode="External" 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2677B68/CV.%20Muktisari%20Puskesmas%20Karyamukti%20Pen.xls" TargetMode="External" 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BASIC%20PRICE.xls" TargetMode="External" 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LAPORAN/Dokumen%20Lelang/06.%20Pemel%20Jl%20Parung%20Sub%20I/Dokumen/Ram%20Kumar/Pasar/Perusahaan/CV.%20Campuran/CV.%20Karya%20Setia%20Jaya.xls" TargetMode="External" 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AIL/AN_DUP2001%20Latif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Perusahaan/CV.%20Campuran/CV.%20Karya%20Setia%20Jaya.xls" TargetMode="External" 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dwin/PENAWARAN/Data%20X%20Comp/DATA%20PENAWARAN%20PROYEK/Penawaran/Saluran%20Air%20Baku%20Bantardawa/Revisi/TARKIM/ajuan%20PUSKESMAS%20PATARUMAN.xls" TargetMode="External" 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nalis%202007/ANALIS%202007/MASTER%20RB%2007.XLS" TargetMode="External" 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ocumen/PENAWARAN/sarana%20olah%20raga/cv.%20tunjung%20sari%2012,5%25.xls" TargetMode="External" 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LAPTOP/KIMPRASWIL/RAB%20GEDUNG%20KIMPRASWIL.xls" TargetMode="External" 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HAB%20KKKS%20maret06.xls" TargetMode="External" 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 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DATA/RS-AL/JKT-KEP.XLS" TargetMode="External" 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Dextam/CNI-Site/Private/FDK-R2.xls" TargetMode="External" 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atadony/DATA%20PERENCANAAN/oen/Perencanaan%202006/Analis/ANALIS%20BM%202006.xls" TargetMode="External" 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inamarga1/dasep%20upri%20(data%20D)/Ram%20Kumar/laporan%20Pasar%202.XLS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09-208%20DED%20ISLAMIC%20CENTRE%20MATARAM/08.%20BQ,%20RAB%20&amp;%20RKS%20TEKNIS/8.03.%20RENCANA%20ANGGARAN%20BIAYA/RAB-FINAL%2003-05-2011/ANALISA-MASJID.MATARAM.1.1632011.xls" TargetMode="External" 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LL/jem.%20batu%20peti.xls" TargetMode="External" 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rive%20d/dhe_oen/Perencanaan%202006/Analis/ANALIS%20BM%202006.xls" TargetMode="External" 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dklinux-utomo/MY%20PROJECT/menarakarya/FINALISASI/Bita_nt1/bq/BQ/99-952/SEKONGKANG/E20-02Guest%20House.xls" TargetMode="External" 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%232005%20Project/5.%20Procit/PT.%20PRIMAYASA%20ADIGUNA/Penawaran%20Procit.xls" TargetMode="External" 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3/c/anggriawan/Jl.%20DKI/Master/Tampilan/BONTANG.XLS" TargetMode="External" 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BUSINES%20NU%20BAPA/PENAWARAN/PENAWARAN%20CIHAURBEUTI%202.xls" TargetMode="External" 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dc/teknik-1%20(ang_met)/Data/Yuyus/ISLAMIC%20CENTRE/Tender%20BEneran/RAB_%20ARSITEK_RC_r2.xls" TargetMode="External" 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ANK-J4Y9K81H06/Copy%20Dokumen%20LG/RERE/LELANG/OE%20LBT%202005/OE-LBT%2003A%202005/3-DIV10.xls" TargetMode="External" 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/RS-PELNI/B.Q/BQ_ME-DOC.xls" TargetMode="External" 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ANALISA%20CK%202010%20SNI%202008.xls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DTP-1/09-208%20masjid.mataram/RAB-SETELAH%20PERLUASAN%20PARKIR%2023%20mei%202011/RAB-BQ.SETELAH%20PERLUASAN%20BASEMENT/ANALISA-MASJID.MATARAM-05-05-2011.xls" TargetMode="External" 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erencanaan/c/%232005%20Project/4.%20PU%20Banjar/CV.%20ASRI/2.%20Jembatan%20Citanduy%20Tahap%202/Dok.%20Lelang/BAB%20VI%20Daft.%20Kuantitas.xls" TargetMode="External" 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BREAKD~1.XLS" TargetMode="External" 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My%20Documents/ohji%20backup/illumination-MAUK.xls" TargetMode="External" 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ata%20lama%20%20tender%20sept%202007/a%20a%20proyek%20perubahan%202007%20data/nanggela/ddd/dd/data%20jadi%20dokumen%20rab%20cipamuruyan.xls" TargetMode="External" 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 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2009/PU/ANALIS%20SNI%2007%20-%20FINAL.xls" TargetMode="External" 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 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TSUNAMI%20MC%200%25/MC%200%25%20PAKET%2029.xls" TargetMode="External" 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ANALISA%20DAN%20RAB.xls" TargetMode="External" 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PROYEK/proyek/Th-2002/0208/bq-ruko/final-wkc.xls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 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ANGGARAN%20PROYEK%202004/Analisa%20TARKIM%202004.XLS" TargetMode="External" 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y-aig988hq684p/data%20(d)/DATA%20KOMP%201/HARROON/ANGGARAN%20PROYEK%202004/Analisa%20TARKIM.XLS" TargetMode="External" 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0-211%20MARINA/COST%20ESTIMATE/I.RAB.MARINA-PERSIAPAN.xls" TargetMode="External" 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hadi/jl.%20mewek%20-/My%20Documents/apron.xls" TargetMode="External" 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BT.2004/OE-EE-NEGO-PRESTASI/OE-NEGO-EV.PENAWARAN%20CILEUMEUH.xls" TargetMode="External" 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endut/F5K-2006%20(G)/Gedung%20Diklat/bq%20ars%20diklat.xls" TargetMode="External" 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ocuments%20and%20Settings/Raka/My%20Documents/LELANG%20BANJAR%202008/Pemb.Sal.Pas.Salsek%20PasirLeutik%20(%20BPL%207%20-8%20).xls" TargetMode="External" 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RAB%20PAGU%20STADION%20BEKASI%20TAHAP%20I.xlsx" TargetMode="External" 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Sipil/Irigasi/Sumbawa/Batu%20Bulan%20kiri%20(CP-4)/Direct%20Cost/DCost-4.xls" TargetMode="External" 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ANALISA-STD-BEKASI.xls" TargetMode="External" 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aster/MASTER%20RAB/Kumpulan/MASTER%20ANALISA-SNI-2007-edisi.revisi.2012.XLS.xls" TargetMode="External" 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0/MarkKont/Marketing%202005/Kantor%20Pallazo%20Apartement%20Kemayoran/WINDOWS/TEMP/Copy%20of%20BQ-List.Elek.HYD.AC.xls" TargetMode="External" 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 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ia/data-nia%20(d)/04-141%20KANTOR%20WALIKOTA%20TOMOHON/COPY-CD/Analisa%20bahan%20dan%20Upah/1Bahan.ST3.xls" TargetMode="External" 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%20PROJECT%20DISINI/ACHALIQ%20PROJECT%20FILE/ATD-PLAZA/EST.%20SERVICEHEATEXCHANGER-ATD.XLS" TargetMode="External" 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.xls" TargetMode="External" 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erusahaan/Pemkot%20Banjar/Proyek%20Pemkot%202004/Citanglkolo2/CV.%20Bumi%20Raharja.xls" TargetMode="External" 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EE%20Kertajati.xlsx" TargetMode="External" 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Taiyo-Sinar/progress/FDK-R2.xls" TargetMode="External" 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file%20MILA/M.%20EXEL/BOQ%20KUALANAMU-akhir-NEGO%20hiden%20br.xls" TargetMode="External" 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LAPORAN%20J%20CISEEL/LAPORAN%20JEMBATAN%20CISEEL%20I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  <sheetName val="index"/>
      <sheetName val="hsd"/>
      <sheetName val="faktor"/>
      <sheetName val="h.satuan"/>
      <sheetName val="satbahu"/>
      <sheetName val="satpek"/>
      <sheetName val="alat"/>
      <sheetName val="anal_hs"/>
      <sheetName val="info"/>
      <sheetName val="WF 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22">
          <cell r="F22">
            <v>0.4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view="pageBreakPreview" zoomScaleNormal="100" zoomScaleSheetLayoutView="100" workbookViewId="0">
      <selection activeCell="I43" sqref="I43"/>
    </sheetView>
  </sheetViews>
  <sheetFormatPr defaultColWidth="14.42578125" defaultRowHeight="14.25" x14ac:dyDescent="0.15"/>
  <cols>
    <col min="1" max="1" width="2.2890625" style="180" customWidth="1"/>
    <col min="2" max="2" width="6.3359375" style="180" customWidth="1"/>
    <col min="3" max="3" width="5.390625" style="180" customWidth="1"/>
    <col min="4" max="4" width="4.98828125" style="180" customWidth="1"/>
    <col min="5" max="5" width="48.6796875" style="180" customWidth="1"/>
    <col min="6" max="6" width="21.03515625" style="180" customWidth="1"/>
    <col min="7" max="7" width="29.80078125" style="180" customWidth="1"/>
    <col min="8" max="8" width="19.01171875" style="180" customWidth="1"/>
    <col min="9" max="11" width="12.5390625" style="180" customWidth="1"/>
    <col min="12" max="256" width="14.42578125" style="180"/>
    <col min="257" max="257" width="2.2890625" style="180" customWidth="1"/>
    <col min="258" max="258" width="7.8203125" style="180" customWidth="1"/>
    <col min="259" max="259" width="4.1796875" style="180" customWidth="1"/>
    <col min="260" max="260" width="2.828125" style="180" customWidth="1"/>
    <col min="261" max="261" width="47.73828125" style="180" customWidth="1"/>
    <col min="262" max="262" width="22.11328125" style="180" customWidth="1"/>
    <col min="263" max="263" width="33.578125" style="180" customWidth="1"/>
    <col min="264" max="264" width="19.01171875" style="180" customWidth="1"/>
    <col min="265" max="267" width="12.5390625" style="180" customWidth="1"/>
    <col min="268" max="512" width="14.42578125" style="180"/>
    <col min="513" max="513" width="2.2890625" style="180" customWidth="1"/>
    <col min="514" max="514" width="7.8203125" style="180" customWidth="1"/>
    <col min="515" max="515" width="4.1796875" style="180" customWidth="1"/>
    <col min="516" max="516" width="2.828125" style="180" customWidth="1"/>
    <col min="517" max="517" width="47.73828125" style="180" customWidth="1"/>
    <col min="518" max="518" width="22.11328125" style="180" customWidth="1"/>
    <col min="519" max="519" width="33.578125" style="180" customWidth="1"/>
    <col min="520" max="520" width="19.01171875" style="180" customWidth="1"/>
    <col min="521" max="523" width="12.5390625" style="180" customWidth="1"/>
    <col min="524" max="768" width="14.42578125" style="180"/>
    <col min="769" max="769" width="2.2890625" style="180" customWidth="1"/>
    <col min="770" max="770" width="7.8203125" style="180" customWidth="1"/>
    <col min="771" max="771" width="4.1796875" style="180" customWidth="1"/>
    <col min="772" max="772" width="2.828125" style="180" customWidth="1"/>
    <col min="773" max="773" width="47.73828125" style="180" customWidth="1"/>
    <col min="774" max="774" width="22.11328125" style="180" customWidth="1"/>
    <col min="775" max="775" width="33.578125" style="180" customWidth="1"/>
    <col min="776" max="776" width="19.01171875" style="180" customWidth="1"/>
    <col min="777" max="779" width="12.5390625" style="180" customWidth="1"/>
    <col min="780" max="1024" width="14.42578125" style="180"/>
    <col min="1025" max="1025" width="2.2890625" style="180" customWidth="1"/>
    <col min="1026" max="1026" width="7.8203125" style="180" customWidth="1"/>
    <col min="1027" max="1027" width="4.1796875" style="180" customWidth="1"/>
    <col min="1028" max="1028" width="2.828125" style="180" customWidth="1"/>
    <col min="1029" max="1029" width="47.73828125" style="180" customWidth="1"/>
    <col min="1030" max="1030" width="22.11328125" style="180" customWidth="1"/>
    <col min="1031" max="1031" width="33.578125" style="180" customWidth="1"/>
    <col min="1032" max="1032" width="19.01171875" style="180" customWidth="1"/>
    <col min="1033" max="1035" width="12.5390625" style="180" customWidth="1"/>
    <col min="1036" max="1280" width="14.42578125" style="180"/>
    <col min="1281" max="1281" width="2.2890625" style="180" customWidth="1"/>
    <col min="1282" max="1282" width="7.8203125" style="180" customWidth="1"/>
    <col min="1283" max="1283" width="4.1796875" style="180" customWidth="1"/>
    <col min="1284" max="1284" width="2.828125" style="180" customWidth="1"/>
    <col min="1285" max="1285" width="47.73828125" style="180" customWidth="1"/>
    <col min="1286" max="1286" width="22.11328125" style="180" customWidth="1"/>
    <col min="1287" max="1287" width="33.578125" style="180" customWidth="1"/>
    <col min="1288" max="1288" width="19.01171875" style="180" customWidth="1"/>
    <col min="1289" max="1291" width="12.5390625" style="180" customWidth="1"/>
    <col min="1292" max="1536" width="14.42578125" style="180"/>
    <col min="1537" max="1537" width="2.2890625" style="180" customWidth="1"/>
    <col min="1538" max="1538" width="7.8203125" style="180" customWidth="1"/>
    <col min="1539" max="1539" width="4.1796875" style="180" customWidth="1"/>
    <col min="1540" max="1540" width="2.828125" style="180" customWidth="1"/>
    <col min="1541" max="1541" width="47.73828125" style="180" customWidth="1"/>
    <col min="1542" max="1542" width="22.11328125" style="180" customWidth="1"/>
    <col min="1543" max="1543" width="33.578125" style="180" customWidth="1"/>
    <col min="1544" max="1544" width="19.01171875" style="180" customWidth="1"/>
    <col min="1545" max="1547" width="12.5390625" style="180" customWidth="1"/>
    <col min="1548" max="1792" width="14.42578125" style="180"/>
    <col min="1793" max="1793" width="2.2890625" style="180" customWidth="1"/>
    <col min="1794" max="1794" width="7.8203125" style="180" customWidth="1"/>
    <col min="1795" max="1795" width="4.1796875" style="180" customWidth="1"/>
    <col min="1796" max="1796" width="2.828125" style="180" customWidth="1"/>
    <col min="1797" max="1797" width="47.73828125" style="180" customWidth="1"/>
    <col min="1798" max="1798" width="22.11328125" style="180" customWidth="1"/>
    <col min="1799" max="1799" width="33.578125" style="180" customWidth="1"/>
    <col min="1800" max="1800" width="19.01171875" style="180" customWidth="1"/>
    <col min="1801" max="1803" width="12.5390625" style="180" customWidth="1"/>
    <col min="1804" max="2048" width="14.42578125" style="180"/>
    <col min="2049" max="2049" width="2.2890625" style="180" customWidth="1"/>
    <col min="2050" max="2050" width="7.8203125" style="180" customWidth="1"/>
    <col min="2051" max="2051" width="4.1796875" style="180" customWidth="1"/>
    <col min="2052" max="2052" width="2.828125" style="180" customWidth="1"/>
    <col min="2053" max="2053" width="47.73828125" style="180" customWidth="1"/>
    <col min="2054" max="2054" width="22.11328125" style="180" customWidth="1"/>
    <col min="2055" max="2055" width="33.578125" style="180" customWidth="1"/>
    <col min="2056" max="2056" width="19.01171875" style="180" customWidth="1"/>
    <col min="2057" max="2059" width="12.5390625" style="180" customWidth="1"/>
    <col min="2060" max="2304" width="14.42578125" style="180"/>
    <col min="2305" max="2305" width="2.2890625" style="180" customWidth="1"/>
    <col min="2306" max="2306" width="7.8203125" style="180" customWidth="1"/>
    <col min="2307" max="2307" width="4.1796875" style="180" customWidth="1"/>
    <col min="2308" max="2308" width="2.828125" style="180" customWidth="1"/>
    <col min="2309" max="2309" width="47.73828125" style="180" customWidth="1"/>
    <col min="2310" max="2310" width="22.11328125" style="180" customWidth="1"/>
    <col min="2311" max="2311" width="33.578125" style="180" customWidth="1"/>
    <col min="2312" max="2312" width="19.01171875" style="180" customWidth="1"/>
    <col min="2313" max="2315" width="12.5390625" style="180" customWidth="1"/>
    <col min="2316" max="2560" width="14.42578125" style="180"/>
    <col min="2561" max="2561" width="2.2890625" style="180" customWidth="1"/>
    <col min="2562" max="2562" width="7.8203125" style="180" customWidth="1"/>
    <col min="2563" max="2563" width="4.1796875" style="180" customWidth="1"/>
    <col min="2564" max="2564" width="2.828125" style="180" customWidth="1"/>
    <col min="2565" max="2565" width="47.73828125" style="180" customWidth="1"/>
    <col min="2566" max="2566" width="22.11328125" style="180" customWidth="1"/>
    <col min="2567" max="2567" width="33.578125" style="180" customWidth="1"/>
    <col min="2568" max="2568" width="19.01171875" style="180" customWidth="1"/>
    <col min="2569" max="2571" width="12.5390625" style="180" customWidth="1"/>
    <col min="2572" max="2816" width="14.42578125" style="180"/>
    <col min="2817" max="2817" width="2.2890625" style="180" customWidth="1"/>
    <col min="2818" max="2818" width="7.8203125" style="180" customWidth="1"/>
    <col min="2819" max="2819" width="4.1796875" style="180" customWidth="1"/>
    <col min="2820" max="2820" width="2.828125" style="180" customWidth="1"/>
    <col min="2821" max="2821" width="47.73828125" style="180" customWidth="1"/>
    <col min="2822" max="2822" width="22.11328125" style="180" customWidth="1"/>
    <col min="2823" max="2823" width="33.578125" style="180" customWidth="1"/>
    <col min="2824" max="2824" width="19.01171875" style="180" customWidth="1"/>
    <col min="2825" max="2827" width="12.5390625" style="180" customWidth="1"/>
    <col min="2828" max="3072" width="14.42578125" style="180"/>
    <col min="3073" max="3073" width="2.2890625" style="180" customWidth="1"/>
    <col min="3074" max="3074" width="7.8203125" style="180" customWidth="1"/>
    <col min="3075" max="3075" width="4.1796875" style="180" customWidth="1"/>
    <col min="3076" max="3076" width="2.828125" style="180" customWidth="1"/>
    <col min="3077" max="3077" width="47.73828125" style="180" customWidth="1"/>
    <col min="3078" max="3078" width="22.11328125" style="180" customWidth="1"/>
    <col min="3079" max="3079" width="33.578125" style="180" customWidth="1"/>
    <col min="3080" max="3080" width="19.01171875" style="180" customWidth="1"/>
    <col min="3081" max="3083" width="12.5390625" style="180" customWidth="1"/>
    <col min="3084" max="3328" width="14.42578125" style="180"/>
    <col min="3329" max="3329" width="2.2890625" style="180" customWidth="1"/>
    <col min="3330" max="3330" width="7.8203125" style="180" customWidth="1"/>
    <col min="3331" max="3331" width="4.1796875" style="180" customWidth="1"/>
    <col min="3332" max="3332" width="2.828125" style="180" customWidth="1"/>
    <col min="3333" max="3333" width="47.73828125" style="180" customWidth="1"/>
    <col min="3334" max="3334" width="22.11328125" style="180" customWidth="1"/>
    <col min="3335" max="3335" width="33.578125" style="180" customWidth="1"/>
    <col min="3336" max="3336" width="19.01171875" style="180" customWidth="1"/>
    <col min="3337" max="3339" width="12.5390625" style="180" customWidth="1"/>
    <col min="3340" max="3584" width="14.42578125" style="180"/>
    <col min="3585" max="3585" width="2.2890625" style="180" customWidth="1"/>
    <col min="3586" max="3586" width="7.8203125" style="180" customWidth="1"/>
    <col min="3587" max="3587" width="4.1796875" style="180" customWidth="1"/>
    <col min="3588" max="3588" width="2.828125" style="180" customWidth="1"/>
    <col min="3589" max="3589" width="47.73828125" style="180" customWidth="1"/>
    <col min="3590" max="3590" width="22.11328125" style="180" customWidth="1"/>
    <col min="3591" max="3591" width="33.578125" style="180" customWidth="1"/>
    <col min="3592" max="3592" width="19.01171875" style="180" customWidth="1"/>
    <col min="3593" max="3595" width="12.5390625" style="180" customWidth="1"/>
    <col min="3596" max="3840" width="14.42578125" style="180"/>
    <col min="3841" max="3841" width="2.2890625" style="180" customWidth="1"/>
    <col min="3842" max="3842" width="7.8203125" style="180" customWidth="1"/>
    <col min="3843" max="3843" width="4.1796875" style="180" customWidth="1"/>
    <col min="3844" max="3844" width="2.828125" style="180" customWidth="1"/>
    <col min="3845" max="3845" width="47.73828125" style="180" customWidth="1"/>
    <col min="3846" max="3846" width="22.11328125" style="180" customWidth="1"/>
    <col min="3847" max="3847" width="33.578125" style="180" customWidth="1"/>
    <col min="3848" max="3848" width="19.01171875" style="180" customWidth="1"/>
    <col min="3849" max="3851" width="12.5390625" style="180" customWidth="1"/>
    <col min="3852" max="4096" width="14.42578125" style="180"/>
    <col min="4097" max="4097" width="2.2890625" style="180" customWidth="1"/>
    <col min="4098" max="4098" width="7.8203125" style="180" customWidth="1"/>
    <col min="4099" max="4099" width="4.1796875" style="180" customWidth="1"/>
    <col min="4100" max="4100" width="2.828125" style="180" customWidth="1"/>
    <col min="4101" max="4101" width="47.73828125" style="180" customWidth="1"/>
    <col min="4102" max="4102" width="22.11328125" style="180" customWidth="1"/>
    <col min="4103" max="4103" width="33.578125" style="180" customWidth="1"/>
    <col min="4104" max="4104" width="19.01171875" style="180" customWidth="1"/>
    <col min="4105" max="4107" width="12.5390625" style="180" customWidth="1"/>
    <col min="4108" max="4352" width="14.42578125" style="180"/>
    <col min="4353" max="4353" width="2.2890625" style="180" customWidth="1"/>
    <col min="4354" max="4354" width="7.8203125" style="180" customWidth="1"/>
    <col min="4355" max="4355" width="4.1796875" style="180" customWidth="1"/>
    <col min="4356" max="4356" width="2.828125" style="180" customWidth="1"/>
    <col min="4357" max="4357" width="47.73828125" style="180" customWidth="1"/>
    <col min="4358" max="4358" width="22.11328125" style="180" customWidth="1"/>
    <col min="4359" max="4359" width="33.578125" style="180" customWidth="1"/>
    <col min="4360" max="4360" width="19.01171875" style="180" customWidth="1"/>
    <col min="4361" max="4363" width="12.5390625" style="180" customWidth="1"/>
    <col min="4364" max="4608" width="14.42578125" style="180"/>
    <col min="4609" max="4609" width="2.2890625" style="180" customWidth="1"/>
    <col min="4610" max="4610" width="7.8203125" style="180" customWidth="1"/>
    <col min="4611" max="4611" width="4.1796875" style="180" customWidth="1"/>
    <col min="4612" max="4612" width="2.828125" style="180" customWidth="1"/>
    <col min="4613" max="4613" width="47.73828125" style="180" customWidth="1"/>
    <col min="4614" max="4614" width="22.11328125" style="180" customWidth="1"/>
    <col min="4615" max="4615" width="33.578125" style="180" customWidth="1"/>
    <col min="4616" max="4616" width="19.01171875" style="180" customWidth="1"/>
    <col min="4617" max="4619" width="12.5390625" style="180" customWidth="1"/>
    <col min="4620" max="4864" width="14.42578125" style="180"/>
    <col min="4865" max="4865" width="2.2890625" style="180" customWidth="1"/>
    <col min="4866" max="4866" width="7.8203125" style="180" customWidth="1"/>
    <col min="4867" max="4867" width="4.1796875" style="180" customWidth="1"/>
    <col min="4868" max="4868" width="2.828125" style="180" customWidth="1"/>
    <col min="4869" max="4869" width="47.73828125" style="180" customWidth="1"/>
    <col min="4870" max="4870" width="22.11328125" style="180" customWidth="1"/>
    <col min="4871" max="4871" width="33.578125" style="180" customWidth="1"/>
    <col min="4872" max="4872" width="19.01171875" style="180" customWidth="1"/>
    <col min="4873" max="4875" width="12.5390625" style="180" customWidth="1"/>
    <col min="4876" max="5120" width="14.42578125" style="180"/>
    <col min="5121" max="5121" width="2.2890625" style="180" customWidth="1"/>
    <col min="5122" max="5122" width="7.8203125" style="180" customWidth="1"/>
    <col min="5123" max="5123" width="4.1796875" style="180" customWidth="1"/>
    <col min="5124" max="5124" width="2.828125" style="180" customWidth="1"/>
    <col min="5125" max="5125" width="47.73828125" style="180" customWidth="1"/>
    <col min="5126" max="5126" width="22.11328125" style="180" customWidth="1"/>
    <col min="5127" max="5127" width="33.578125" style="180" customWidth="1"/>
    <col min="5128" max="5128" width="19.01171875" style="180" customWidth="1"/>
    <col min="5129" max="5131" width="12.5390625" style="180" customWidth="1"/>
    <col min="5132" max="5376" width="14.42578125" style="180"/>
    <col min="5377" max="5377" width="2.2890625" style="180" customWidth="1"/>
    <col min="5378" max="5378" width="7.8203125" style="180" customWidth="1"/>
    <col min="5379" max="5379" width="4.1796875" style="180" customWidth="1"/>
    <col min="5380" max="5380" width="2.828125" style="180" customWidth="1"/>
    <col min="5381" max="5381" width="47.73828125" style="180" customWidth="1"/>
    <col min="5382" max="5382" width="22.11328125" style="180" customWidth="1"/>
    <col min="5383" max="5383" width="33.578125" style="180" customWidth="1"/>
    <col min="5384" max="5384" width="19.01171875" style="180" customWidth="1"/>
    <col min="5385" max="5387" width="12.5390625" style="180" customWidth="1"/>
    <col min="5388" max="5632" width="14.42578125" style="180"/>
    <col min="5633" max="5633" width="2.2890625" style="180" customWidth="1"/>
    <col min="5634" max="5634" width="7.8203125" style="180" customWidth="1"/>
    <col min="5635" max="5635" width="4.1796875" style="180" customWidth="1"/>
    <col min="5636" max="5636" width="2.828125" style="180" customWidth="1"/>
    <col min="5637" max="5637" width="47.73828125" style="180" customWidth="1"/>
    <col min="5638" max="5638" width="22.11328125" style="180" customWidth="1"/>
    <col min="5639" max="5639" width="33.578125" style="180" customWidth="1"/>
    <col min="5640" max="5640" width="19.01171875" style="180" customWidth="1"/>
    <col min="5641" max="5643" width="12.5390625" style="180" customWidth="1"/>
    <col min="5644" max="5888" width="14.42578125" style="180"/>
    <col min="5889" max="5889" width="2.2890625" style="180" customWidth="1"/>
    <col min="5890" max="5890" width="7.8203125" style="180" customWidth="1"/>
    <col min="5891" max="5891" width="4.1796875" style="180" customWidth="1"/>
    <col min="5892" max="5892" width="2.828125" style="180" customWidth="1"/>
    <col min="5893" max="5893" width="47.73828125" style="180" customWidth="1"/>
    <col min="5894" max="5894" width="22.11328125" style="180" customWidth="1"/>
    <col min="5895" max="5895" width="33.578125" style="180" customWidth="1"/>
    <col min="5896" max="5896" width="19.01171875" style="180" customWidth="1"/>
    <col min="5897" max="5899" width="12.5390625" style="180" customWidth="1"/>
    <col min="5900" max="6144" width="14.42578125" style="180"/>
    <col min="6145" max="6145" width="2.2890625" style="180" customWidth="1"/>
    <col min="6146" max="6146" width="7.8203125" style="180" customWidth="1"/>
    <col min="6147" max="6147" width="4.1796875" style="180" customWidth="1"/>
    <col min="6148" max="6148" width="2.828125" style="180" customWidth="1"/>
    <col min="6149" max="6149" width="47.73828125" style="180" customWidth="1"/>
    <col min="6150" max="6150" width="22.11328125" style="180" customWidth="1"/>
    <col min="6151" max="6151" width="33.578125" style="180" customWidth="1"/>
    <col min="6152" max="6152" width="19.01171875" style="180" customWidth="1"/>
    <col min="6153" max="6155" width="12.5390625" style="180" customWidth="1"/>
    <col min="6156" max="6400" width="14.42578125" style="180"/>
    <col min="6401" max="6401" width="2.2890625" style="180" customWidth="1"/>
    <col min="6402" max="6402" width="7.8203125" style="180" customWidth="1"/>
    <col min="6403" max="6403" width="4.1796875" style="180" customWidth="1"/>
    <col min="6404" max="6404" width="2.828125" style="180" customWidth="1"/>
    <col min="6405" max="6405" width="47.73828125" style="180" customWidth="1"/>
    <col min="6406" max="6406" width="22.11328125" style="180" customWidth="1"/>
    <col min="6407" max="6407" width="33.578125" style="180" customWidth="1"/>
    <col min="6408" max="6408" width="19.01171875" style="180" customWidth="1"/>
    <col min="6409" max="6411" width="12.5390625" style="180" customWidth="1"/>
    <col min="6412" max="6656" width="14.42578125" style="180"/>
    <col min="6657" max="6657" width="2.2890625" style="180" customWidth="1"/>
    <col min="6658" max="6658" width="7.8203125" style="180" customWidth="1"/>
    <col min="6659" max="6659" width="4.1796875" style="180" customWidth="1"/>
    <col min="6660" max="6660" width="2.828125" style="180" customWidth="1"/>
    <col min="6661" max="6661" width="47.73828125" style="180" customWidth="1"/>
    <col min="6662" max="6662" width="22.11328125" style="180" customWidth="1"/>
    <col min="6663" max="6663" width="33.578125" style="180" customWidth="1"/>
    <col min="6664" max="6664" width="19.01171875" style="180" customWidth="1"/>
    <col min="6665" max="6667" width="12.5390625" style="180" customWidth="1"/>
    <col min="6668" max="6912" width="14.42578125" style="180"/>
    <col min="6913" max="6913" width="2.2890625" style="180" customWidth="1"/>
    <col min="6914" max="6914" width="7.8203125" style="180" customWidth="1"/>
    <col min="6915" max="6915" width="4.1796875" style="180" customWidth="1"/>
    <col min="6916" max="6916" width="2.828125" style="180" customWidth="1"/>
    <col min="6917" max="6917" width="47.73828125" style="180" customWidth="1"/>
    <col min="6918" max="6918" width="22.11328125" style="180" customWidth="1"/>
    <col min="6919" max="6919" width="33.578125" style="180" customWidth="1"/>
    <col min="6920" max="6920" width="19.01171875" style="180" customWidth="1"/>
    <col min="6921" max="6923" width="12.5390625" style="180" customWidth="1"/>
    <col min="6924" max="7168" width="14.42578125" style="180"/>
    <col min="7169" max="7169" width="2.2890625" style="180" customWidth="1"/>
    <col min="7170" max="7170" width="7.8203125" style="180" customWidth="1"/>
    <col min="7171" max="7171" width="4.1796875" style="180" customWidth="1"/>
    <col min="7172" max="7172" width="2.828125" style="180" customWidth="1"/>
    <col min="7173" max="7173" width="47.73828125" style="180" customWidth="1"/>
    <col min="7174" max="7174" width="22.11328125" style="180" customWidth="1"/>
    <col min="7175" max="7175" width="33.578125" style="180" customWidth="1"/>
    <col min="7176" max="7176" width="19.01171875" style="180" customWidth="1"/>
    <col min="7177" max="7179" width="12.5390625" style="180" customWidth="1"/>
    <col min="7180" max="7424" width="14.42578125" style="180"/>
    <col min="7425" max="7425" width="2.2890625" style="180" customWidth="1"/>
    <col min="7426" max="7426" width="7.8203125" style="180" customWidth="1"/>
    <col min="7427" max="7427" width="4.1796875" style="180" customWidth="1"/>
    <col min="7428" max="7428" width="2.828125" style="180" customWidth="1"/>
    <col min="7429" max="7429" width="47.73828125" style="180" customWidth="1"/>
    <col min="7430" max="7430" width="22.11328125" style="180" customWidth="1"/>
    <col min="7431" max="7431" width="33.578125" style="180" customWidth="1"/>
    <col min="7432" max="7432" width="19.01171875" style="180" customWidth="1"/>
    <col min="7433" max="7435" width="12.5390625" style="180" customWidth="1"/>
    <col min="7436" max="7680" width="14.42578125" style="180"/>
    <col min="7681" max="7681" width="2.2890625" style="180" customWidth="1"/>
    <col min="7682" max="7682" width="7.8203125" style="180" customWidth="1"/>
    <col min="7683" max="7683" width="4.1796875" style="180" customWidth="1"/>
    <col min="7684" max="7684" width="2.828125" style="180" customWidth="1"/>
    <col min="7685" max="7685" width="47.73828125" style="180" customWidth="1"/>
    <col min="7686" max="7686" width="22.11328125" style="180" customWidth="1"/>
    <col min="7687" max="7687" width="33.578125" style="180" customWidth="1"/>
    <col min="7688" max="7688" width="19.01171875" style="180" customWidth="1"/>
    <col min="7689" max="7691" width="12.5390625" style="180" customWidth="1"/>
    <col min="7692" max="7936" width="14.42578125" style="180"/>
    <col min="7937" max="7937" width="2.2890625" style="180" customWidth="1"/>
    <col min="7938" max="7938" width="7.8203125" style="180" customWidth="1"/>
    <col min="7939" max="7939" width="4.1796875" style="180" customWidth="1"/>
    <col min="7940" max="7940" width="2.828125" style="180" customWidth="1"/>
    <col min="7941" max="7941" width="47.73828125" style="180" customWidth="1"/>
    <col min="7942" max="7942" width="22.11328125" style="180" customWidth="1"/>
    <col min="7943" max="7943" width="33.578125" style="180" customWidth="1"/>
    <col min="7944" max="7944" width="19.01171875" style="180" customWidth="1"/>
    <col min="7945" max="7947" width="12.5390625" style="180" customWidth="1"/>
    <col min="7948" max="8192" width="14.42578125" style="180"/>
    <col min="8193" max="8193" width="2.2890625" style="180" customWidth="1"/>
    <col min="8194" max="8194" width="7.8203125" style="180" customWidth="1"/>
    <col min="8195" max="8195" width="4.1796875" style="180" customWidth="1"/>
    <col min="8196" max="8196" width="2.828125" style="180" customWidth="1"/>
    <col min="8197" max="8197" width="47.73828125" style="180" customWidth="1"/>
    <col min="8198" max="8198" width="22.11328125" style="180" customWidth="1"/>
    <col min="8199" max="8199" width="33.578125" style="180" customWidth="1"/>
    <col min="8200" max="8200" width="19.01171875" style="180" customWidth="1"/>
    <col min="8201" max="8203" width="12.5390625" style="180" customWidth="1"/>
    <col min="8204" max="8448" width="14.42578125" style="180"/>
    <col min="8449" max="8449" width="2.2890625" style="180" customWidth="1"/>
    <col min="8450" max="8450" width="7.8203125" style="180" customWidth="1"/>
    <col min="8451" max="8451" width="4.1796875" style="180" customWidth="1"/>
    <col min="8452" max="8452" width="2.828125" style="180" customWidth="1"/>
    <col min="8453" max="8453" width="47.73828125" style="180" customWidth="1"/>
    <col min="8454" max="8454" width="22.11328125" style="180" customWidth="1"/>
    <col min="8455" max="8455" width="33.578125" style="180" customWidth="1"/>
    <col min="8456" max="8456" width="19.01171875" style="180" customWidth="1"/>
    <col min="8457" max="8459" width="12.5390625" style="180" customWidth="1"/>
    <col min="8460" max="8704" width="14.42578125" style="180"/>
    <col min="8705" max="8705" width="2.2890625" style="180" customWidth="1"/>
    <col min="8706" max="8706" width="7.8203125" style="180" customWidth="1"/>
    <col min="8707" max="8707" width="4.1796875" style="180" customWidth="1"/>
    <col min="8708" max="8708" width="2.828125" style="180" customWidth="1"/>
    <col min="8709" max="8709" width="47.73828125" style="180" customWidth="1"/>
    <col min="8710" max="8710" width="22.11328125" style="180" customWidth="1"/>
    <col min="8711" max="8711" width="33.578125" style="180" customWidth="1"/>
    <col min="8712" max="8712" width="19.01171875" style="180" customWidth="1"/>
    <col min="8713" max="8715" width="12.5390625" style="180" customWidth="1"/>
    <col min="8716" max="8960" width="14.42578125" style="180"/>
    <col min="8961" max="8961" width="2.2890625" style="180" customWidth="1"/>
    <col min="8962" max="8962" width="7.8203125" style="180" customWidth="1"/>
    <col min="8963" max="8963" width="4.1796875" style="180" customWidth="1"/>
    <col min="8964" max="8964" width="2.828125" style="180" customWidth="1"/>
    <col min="8965" max="8965" width="47.73828125" style="180" customWidth="1"/>
    <col min="8966" max="8966" width="22.11328125" style="180" customWidth="1"/>
    <col min="8967" max="8967" width="33.578125" style="180" customWidth="1"/>
    <col min="8968" max="8968" width="19.01171875" style="180" customWidth="1"/>
    <col min="8969" max="8971" width="12.5390625" style="180" customWidth="1"/>
    <col min="8972" max="9216" width="14.42578125" style="180"/>
    <col min="9217" max="9217" width="2.2890625" style="180" customWidth="1"/>
    <col min="9218" max="9218" width="7.8203125" style="180" customWidth="1"/>
    <col min="9219" max="9219" width="4.1796875" style="180" customWidth="1"/>
    <col min="9220" max="9220" width="2.828125" style="180" customWidth="1"/>
    <col min="9221" max="9221" width="47.73828125" style="180" customWidth="1"/>
    <col min="9222" max="9222" width="22.11328125" style="180" customWidth="1"/>
    <col min="9223" max="9223" width="33.578125" style="180" customWidth="1"/>
    <col min="9224" max="9224" width="19.01171875" style="180" customWidth="1"/>
    <col min="9225" max="9227" width="12.5390625" style="180" customWidth="1"/>
    <col min="9228" max="9472" width="14.42578125" style="180"/>
    <col min="9473" max="9473" width="2.2890625" style="180" customWidth="1"/>
    <col min="9474" max="9474" width="7.8203125" style="180" customWidth="1"/>
    <col min="9475" max="9475" width="4.1796875" style="180" customWidth="1"/>
    <col min="9476" max="9476" width="2.828125" style="180" customWidth="1"/>
    <col min="9477" max="9477" width="47.73828125" style="180" customWidth="1"/>
    <col min="9478" max="9478" width="22.11328125" style="180" customWidth="1"/>
    <col min="9479" max="9479" width="33.578125" style="180" customWidth="1"/>
    <col min="9480" max="9480" width="19.01171875" style="180" customWidth="1"/>
    <col min="9481" max="9483" width="12.5390625" style="180" customWidth="1"/>
    <col min="9484" max="9728" width="14.42578125" style="180"/>
    <col min="9729" max="9729" width="2.2890625" style="180" customWidth="1"/>
    <col min="9730" max="9730" width="7.8203125" style="180" customWidth="1"/>
    <col min="9731" max="9731" width="4.1796875" style="180" customWidth="1"/>
    <col min="9732" max="9732" width="2.828125" style="180" customWidth="1"/>
    <col min="9733" max="9733" width="47.73828125" style="180" customWidth="1"/>
    <col min="9734" max="9734" width="22.11328125" style="180" customWidth="1"/>
    <col min="9735" max="9735" width="33.578125" style="180" customWidth="1"/>
    <col min="9736" max="9736" width="19.01171875" style="180" customWidth="1"/>
    <col min="9737" max="9739" width="12.5390625" style="180" customWidth="1"/>
    <col min="9740" max="9984" width="14.42578125" style="180"/>
    <col min="9985" max="9985" width="2.2890625" style="180" customWidth="1"/>
    <col min="9986" max="9986" width="7.8203125" style="180" customWidth="1"/>
    <col min="9987" max="9987" width="4.1796875" style="180" customWidth="1"/>
    <col min="9988" max="9988" width="2.828125" style="180" customWidth="1"/>
    <col min="9989" max="9989" width="47.73828125" style="180" customWidth="1"/>
    <col min="9990" max="9990" width="22.11328125" style="180" customWidth="1"/>
    <col min="9991" max="9991" width="33.578125" style="180" customWidth="1"/>
    <col min="9992" max="9992" width="19.01171875" style="180" customWidth="1"/>
    <col min="9993" max="9995" width="12.5390625" style="180" customWidth="1"/>
    <col min="9996" max="10240" width="14.42578125" style="180"/>
    <col min="10241" max="10241" width="2.2890625" style="180" customWidth="1"/>
    <col min="10242" max="10242" width="7.8203125" style="180" customWidth="1"/>
    <col min="10243" max="10243" width="4.1796875" style="180" customWidth="1"/>
    <col min="10244" max="10244" width="2.828125" style="180" customWidth="1"/>
    <col min="10245" max="10245" width="47.73828125" style="180" customWidth="1"/>
    <col min="10246" max="10246" width="22.11328125" style="180" customWidth="1"/>
    <col min="10247" max="10247" width="33.578125" style="180" customWidth="1"/>
    <col min="10248" max="10248" width="19.01171875" style="180" customWidth="1"/>
    <col min="10249" max="10251" width="12.5390625" style="180" customWidth="1"/>
    <col min="10252" max="10496" width="14.42578125" style="180"/>
    <col min="10497" max="10497" width="2.2890625" style="180" customWidth="1"/>
    <col min="10498" max="10498" width="7.8203125" style="180" customWidth="1"/>
    <col min="10499" max="10499" width="4.1796875" style="180" customWidth="1"/>
    <col min="10500" max="10500" width="2.828125" style="180" customWidth="1"/>
    <col min="10501" max="10501" width="47.73828125" style="180" customWidth="1"/>
    <col min="10502" max="10502" width="22.11328125" style="180" customWidth="1"/>
    <col min="10503" max="10503" width="33.578125" style="180" customWidth="1"/>
    <col min="10504" max="10504" width="19.01171875" style="180" customWidth="1"/>
    <col min="10505" max="10507" width="12.5390625" style="180" customWidth="1"/>
    <col min="10508" max="10752" width="14.42578125" style="180"/>
    <col min="10753" max="10753" width="2.2890625" style="180" customWidth="1"/>
    <col min="10754" max="10754" width="7.8203125" style="180" customWidth="1"/>
    <col min="10755" max="10755" width="4.1796875" style="180" customWidth="1"/>
    <col min="10756" max="10756" width="2.828125" style="180" customWidth="1"/>
    <col min="10757" max="10757" width="47.73828125" style="180" customWidth="1"/>
    <col min="10758" max="10758" width="22.11328125" style="180" customWidth="1"/>
    <col min="10759" max="10759" width="33.578125" style="180" customWidth="1"/>
    <col min="10760" max="10760" width="19.01171875" style="180" customWidth="1"/>
    <col min="10761" max="10763" width="12.5390625" style="180" customWidth="1"/>
    <col min="10764" max="11008" width="14.42578125" style="180"/>
    <col min="11009" max="11009" width="2.2890625" style="180" customWidth="1"/>
    <col min="11010" max="11010" width="7.8203125" style="180" customWidth="1"/>
    <col min="11011" max="11011" width="4.1796875" style="180" customWidth="1"/>
    <col min="11012" max="11012" width="2.828125" style="180" customWidth="1"/>
    <col min="11013" max="11013" width="47.73828125" style="180" customWidth="1"/>
    <col min="11014" max="11014" width="22.11328125" style="180" customWidth="1"/>
    <col min="11015" max="11015" width="33.578125" style="180" customWidth="1"/>
    <col min="11016" max="11016" width="19.01171875" style="180" customWidth="1"/>
    <col min="11017" max="11019" width="12.5390625" style="180" customWidth="1"/>
    <col min="11020" max="11264" width="14.42578125" style="180"/>
    <col min="11265" max="11265" width="2.2890625" style="180" customWidth="1"/>
    <col min="11266" max="11266" width="7.8203125" style="180" customWidth="1"/>
    <col min="11267" max="11267" width="4.1796875" style="180" customWidth="1"/>
    <col min="11268" max="11268" width="2.828125" style="180" customWidth="1"/>
    <col min="11269" max="11269" width="47.73828125" style="180" customWidth="1"/>
    <col min="11270" max="11270" width="22.11328125" style="180" customWidth="1"/>
    <col min="11271" max="11271" width="33.578125" style="180" customWidth="1"/>
    <col min="11272" max="11272" width="19.01171875" style="180" customWidth="1"/>
    <col min="11273" max="11275" width="12.5390625" style="180" customWidth="1"/>
    <col min="11276" max="11520" width="14.42578125" style="180"/>
    <col min="11521" max="11521" width="2.2890625" style="180" customWidth="1"/>
    <col min="11522" max="11522" width="7.8203125" style="180" customWidth="1"/>
    <col min="11523" max="11523" width="4.1796875" style="180" customWidth="1"/>
    <col min="11524" max="11524" width="2.828125" style="180" customWidth="1"/>
    <col min="11525" max="11525" width="47.73828125" style="180" customWidth="1"/>
    <col min="11526" max="11526" width="22.11328125" style="180" customWidth="1"/>
    <col min="11527" max="11527" width="33.578125" style="180" customWidth="1"/>
    <col min="11528" max="11528" width="19.01171875" style="180" customWidth="1"/>
    <col min="11529" max="11531" width="12.5390625" style="180" customWidth="1"/>
    <col min="11532" max="11776" width="14.42578125" style="180"/>
    <col min="11777" max="11777" width="2.2890625" style="180" customWidth="1"/>
    <col min="11778" max="11778" width="7.8203125" style="180" customWidth="1"/>
    <col min="11779" max="11779" width="4.1796875" style="180" customWidth="1"/>
    <col min="11780" max="11780" width="2.828125" style="180" customWidth="1"/>
    <col min="11781" max="11781" width="47.73828125" style="180" customWidth="1"/>
    <col min="11782" max="11782" width="22.11328125" style="180" customWidth="1"/>
    <col min="11783" max="11783" width="33.578125" style="180" customWidth="1"/>
    <col min="11784" max="11784" width="19.01171875" style="180" customWidth="1"/>
    <col min="11785" max="11787" width="12.5390625" style="180" customWidth="1"/>
    <col min="11788" max="12032" width="14.42578125" style="180"/>
    <col min="12033" max="12033" width="2.2890625" style="180" customWidth="1"/>
    <col min="12034" max="12034" width="7.8203125" style="180" customWidth="1"/>
    <col min="12035" max="12035" width="4.1796875" style="180" customWidth="1"/>
    <col min="12036" max="12036" width="2.828125" style="180" customWidth="1"/>
    <col min="12037" max="12037" width="47.73828125" style="180" customWidth="1"/>
    <col min="12038" max="12038" width="22.11328125" style="180" customWidth="1"/>
    <col min="12039" max="12039" width="33.578125" style="180" customWidth="1"/>
    <col min="12040" max="12040" width="19.01171875" style="180" customWidth="1"/>
    <col min="12041" max="12043" width="12.5390625" style="180" customWidth="1"/>
    <col min="12044" max="12288" width="14.42578125" style="180"/>
    <col min="12289" max="12289" width="2.2890625" style="180" customWidth="1"/>
    <col min="12290" max="12290" width="7.8203125" style="180" customWidth="1"/>
    <col min="12291" max="12291" width="4.1796875" style="180" customWidth="1"/>
    <col min="12292" max="12292" width="2.828125" style="180" customWidth="1"/>
    <col min="12293" max="12293" width="47.73828125" style="180" customWidth="1"/>
    <col min="12294" max="12294" width="22.11328125" style="180" customWidth="1"/>
    <col min="12295" max="12295" width="33.578125" style="180" customWidth="1"/>
    <col min="12296" max="12296" width="19.01171875" style="180" customWidth="1"/>
    <col min="12297" max="12299" width="12.5390625" style="180" customWidth="1"/>
    <col min="12300" max="12544" width="14.42578125" style="180"/>
    <col min="12545" max="12545" width="2.2890625" style="180" customWidth="1"/>
    <col min="12546" max="12546" width="7.8203125" style="180" customWidth="1"/>
    <col min="12547" max="12547" width="4.1796875" style="180" customWidth="1"/>
    <col min="12548" max="12548" width="2.828125" style="180" customWidth="1"/>
    <col min="12549" max="12549" width="47.73828125" style="180" customWidth="1"/>
    <col min="12550" max="12550" width="22.11328125" style="180" customWidth="1"/>
    <col min="12551" max="12551" width="33.578125" style="180" customWidth="1"/>
    <col min="12552" max="12552" width="19.01171875" style="180" customWidth="1"/>
    <col min="12553" max="12555" width="12.5390625" style="180" customWidth="1"/>
    <col min="12556" max="12800" width="14.42578125" style="180"/>
    <col min="12801" max="12801" width="2.2890625" style="180" customWidth="1"/>
    <col min="12802" max="12802" width="7.8203125" style="180" customWidth="1"/>
    <col min="12803" max="12803" width="4.1796875" style="180" customWidth="1"/>
    <col min="12804" max="12804" width="2.828125" style="180" customWidth="1"/>
    <col min="12805" max="12805" width="47.73828125" style="180" customWidth="1"/>
    <col min="12806" max="12806" width="22.11328125" style="180" customWidth="1"/>
    <col min="12807" max="12807" width="33.578125" style="180" customWidth="1"/>
    <col min="12808" max="12808" width="19.01171875" style="180" customWidth="1"/>
    <col min="12809" max="12811" width="12.5390625" style="180" customWidth="1"/>
    <col min="12812" max="13056" width="14.42578125" style="180"/>
    <col min="13057" max="13057" width="2.2890625" style="180" customWidth="1"/>
    <col min="13058" max="13058" width="7.8203125" style="180" customWidth="1"/>
    <col min="13059" max="13059" width="4.1796875" style="180" customWidth="1"/>
    <col min="13060" max="13060" width="2.828125" style="180" customWidth="1"/>
    <col min="13061" max="13061" width="47.73828125" style="180" customWidth="1"/>
    <col min="13062" max="13062" width="22.11328125" style="180" customWidth="1"/>
    <col min="13063" max="13063" width="33.578125" style="180" customWidth="1"/>
    <col min="13064" max="13064" width="19.01171875" style="180" customWidth="1"/>
    <col min="13065" max="13067" width="12.5390625" style="180" customWidth="1"/>
    <col min="13068" max="13312" width="14.42578125" style="180"/>
    <col min="13313" max="13313" width="2.2890625" style="180" customWidth="1"/>
    <col min="13314" max="13314" width="7.8203125" style="180" customWidth="1"/>
    <col min="13315" max="13315" width="4.1796875" style="180" customWidth="1"/>
    <col min="13316" max="13316" width="2.828125" style="180" customWidth="1"/>
    <col min="13317" max="13317" width="47.73828125" style="180" customWidth="1"/>
    <col min="13318" max="13318" width="22.11328125" style="180" customWidth="1"/>
    <col min="13319" max="13319" width="33.578125" style="180" customWidth="1"/>
    <col min="13320" max="13320" width="19.01171875" style="180" customWidth="1"/>
    <col min="13321" max="13323" width="12.5390625" style="180" customWidth="1"/>
    <col min="13324" max="13568" width="14.42578125" style="180"/>
    <col min="13569" max="13569" width="2.2890625" style="180" customWidth="1"/>
    <col min="13570" max="13570" width="7.8203125" style="180" customWidth="1"/>
    <col min="13571" max="13571" width="4.1796875" style="180" customWidth="1"/>
    <col min="13572" max="13572" width="2.828125" style="180" customWidth="1"/>
    <col min="13573" max="13573" width="47.73828125" style="180" customWidth="1"/>
    <col min="13574" max="13574" width="22.11328125" style="180" customWidth="1"/>
    <col min="13575" max="13575" width="33.578125" style="180" customWidth="1"/>
    <col min="13576" max="13576" width="19.01171875" style="180" customWidth="1"/>
    <col min="13577" max="13579" width="12.5390625" style="180" customWidth="1"/>
    <col min="13580" max="13824" width="14.42578125" style="180"/>
    <col min="13825" max="13825" width="2.2890625" style="180" customWidth="1"/>
    <col min="13826" max="13826" width="7.8203125" style="180" customWidth="1"/>
    <col min="13827" max="13827" width="4.1796875" style="180" customWidth="1"/>
    <col min="13828" max="13828" width="2.828125" style="180" customWidth="1"/>
    <col min="13829" max="13829" width="47.73828125" style="180" customWidth="1"/>
    <col min="13830" max="13830" width="22.11328125" style="180" customWidth="1"/>
    <col min="13831" max="13831" width="33.578125" style="180" customWidth="1"/>
    <col min="13832" max="13832" width="19.01171875" style="180" customWidth="1"/>
    <col min="13833" max="13835" width="12.5390625" style="180" customWidth="1"/>
    <col min="13836" max="14080" width="14.42578125" style="180"/>
    <col min="14081" max="14081" width="2.2890625" style="180" customWidth="1"/>
    <col min="14082" max="14082" width="7.8203125" style="180" customWidth="1"/>
    <col min="14083" max="14083" width="4.1796875" style="180" customWidth="1"/>
    <col min="14084" max="14084" width="2.828125" style="180" customWidth="1"/>
    <col min="14085" max="14085" width="47.73828125" style="180" customWidth="1"/>
    <col min="14086" max="14086" width="22.11328125" style="180" customWidth="1"/>
    <col min="14087" max="14087" width="33.578125" style="180" customWidth="1"/>
    <col min="14088" max="14088" width="19.01171875" style="180" customWidth="1"/>
    <col min="14089" max="14091" width="12.5390625" style="180" customWidth="1"/>
    <col min="14092" max="14336" width="14.42578125" style="180"/>
    <col min="14337" max="14337" width="2.2890625" style="180" customWidth="1"/>
    <col min="14338" max="14338" width="7.8203125" style="180" customWidth="1"/>
    <col min="14339" max="14339" width="4.1796875" style="180" customWidth="1"/>
    <col min="14340" max="14340" width="2.828125" style="180" customWidth="1"/>
    <col min="14341" max="14341" width="47.73828125" style="180" customWidth="1"/>
    <col min="14342" max="14342" width="22.11328125" style="180" customWidth="1"/>
    <col min="14343" max="14343" width="33.578125" style="180" customWidth="1"/>
    <col min="14344" max="14344" width="19.01171875" style="180" customWidth="1"/>
    <col min="14345" max="14347" width="12.5390625" style="180" customWidth="1"/>
    <col min="14348" max="14592" width="14.42578125" style="180"/>
    <col min="14593" max="14593" width="2.2890625" style="180" customWidth="1"/>
    <col min="14594" max="14594" width="7.8203125" style="180" customWidth="1"/>
    <col min="14595" max="14595" width="4.1796875" style="180" customWidth="1"/>
    <col min="14596" max="14596" width="2.828125" style="180" customWidth="1"/>
    <col min="14597" max="14597" width="47.73828125" style="180" customWidth="1"/>
    <col min="14598" max="14598" width="22.11328125" style="180" customWidth="1"/>
    <col min="14599" max="14599" width="33.578125" style="180" customWidth="1"/>
    <col min="14600" max="14600" width="19.01171875" style="180" customWidth="1"/>
    <col min="14601" max="14603" width="12.5390625" style="180" customWidth="1"/>
    <col min="14604" max="14848" width="14.42578125" style="180"/>
    <col min="14849" max="14849" width="2.2890625" style="180" customWidth="1"/>
    <col min="14850" max="14850" width="7.8203125" style="180" customWidth="1"/>
    <col min="14851" max="14851" width="4.1796875" style="180" customWidth="1"/>
    <col min="14852" max="14852" width="2.828125" style="180" customWidth="1"/>
    <col min="14853" max="14853" width="47.73828125" style="180" customWidth="1"/>
    <col min="14854" max="14854" width="22.11328125" style="180" customWidth="1"/>
    <col min="14855" max="14855" width="33.578125" style="180" customWidth="1"/>
    <col min="14856" max="14856" width="19.01171875" style="180" customWidth="1"/>
    <col min="14857" max="14859" width="12.5390625" style="180" customWidth="1"/>
    <col min="14860" max="15104" width="14.42578125" style="180"/>
    <col min="15105" max="15105" width="2.2890625" style="180" customWidth="1"/>
    <col min="15106" max="15106" width="7.8203125" style="180" customWidth="1"/>
    <col min="15107" max="15107" width="4.1796875" style="180" customWidth="1"/>
    <col min="15108" max="15108" width="2.828125" style="180" customWidth="1"/>
    <col min="15109" max="15109" width="47.73828125" style="180" customWidth="1"/>
    <col min="15110" max="15110" width="22.11328125" style="180" customWidth="1"/>
    <col min="15111" max="15111" width="33.578125" style="180" customWidth="1"/>
    <col min="15112" max="15112" width="19.01171875" style="180" customWidth="1"/>
    <col min="15113" max="15115" width="12.5390625" style="180" customWidth="1"/>
    <col min="15116" max="15360" width="14.42578125" style="180"/>
    <col min="15361" max="15361" width="2.2890625" style="180" customWidth="1"/>
    <col min="15362" max="15362" width="7.8203125" style="180" customWidth="1"/>
    <col min="15363" max="15363" width="4.1796875" style="180" customWidth="1"/>
    <col min="15364" max="15364" width="2.828125" style="180" customWidth="1"/>
    <col min="15365" max="15365" width="47.73828125" style="180" customWidth="1"/>
    <col min="15366" max="15366" width="22.11328125" style="180" customWidth="1"/>
    <col min="15367" max="15367" width="33.578125" style="180" customWidth="1"/>
    <col min="15368" max="15368" width="19.01171875" style="180" customWidth="1"/>
    <col min="15369" max="15371" width="12.5390625" style="180" customWidth="1"/>
    <col min="15372" max="15616" width="14.42578125" style="180"/>
    <col min="15617" max="15617" width="2.2890625" style="180" customWidth="1"/>
    <col min="15618" max="15618" width="7.8203125" style="180" customWidth="1"/>
    <col min="15619" max="15619" width="4.1796875" style="180" customWidth="1"/>
    <col min="15620" max="15620" width="2.828125" style="180" customWidth="1"/>
    <col min="15621" max="15621" width="47.73828125" style="180" customWidth="1"/>
    <col min="15622" max="15622" width="22.11328125" style="180" customWidth="1"/>
    <col min="15623" max="15623" width="33.578125" style="180" customWidth="1"/>
    <col min="15624" max="15624" width="19.01171875" style="180" customWidth="1"/>
    <col min="15625" max="15627" width="12.5390625" style="180" customWidth="1"/>
    <col min="15628" max="15872" width="14.42578125" style="180"/>
    <col min="15873" max="15873" width="2.2890625" style="180" customWidth="1"/>
    <col min="15874" max="15874" width="7.8203125" style="180" customWidth="1"/>
    <col min="15875" max="15875" width="4.1796875" style="180" customWidth="1"/>
    <col min="15876" max="15876" width="2.828125" style="180" customWidth="1"/>
    <col min="15877" max="15877" width="47.73828125" style="180" customWidth="1"/>
    <col min="15878" max="15878" width="22.11328125" style="180" customWidth="1"/>
    <col min="15879" max="15879" width="33.578125" style="180" customWidth="1"/>
    <col min="15880" max="15880" width="19.01171875" style="180" customWidth="1"/>
    <col min="15881" max="15883" width="12.5390625" style="180" customWidth="1"/>
    <col min="15884" max="16128" width="14.42578125" style="180"/>
    <col min="16129" max="16129" width="2.2890625" style="180" customWidth="1"/>
    <col min="16130" max="16130" width="7.8203125" style="180" customWidth="1"/>
    <col min="16131" max="16131" width="4.1796875" style="180" customWidth="1"/>
    <col min="16132" max="16132" width="2.828125" style="180" customWidth="1"/>
    <col min="16133" max="16133" width="47.73828125" style="180" customWidth="1"/>
    <col min="16134" max="16134" width="22.11328125" style="180" customWidth="1"/>
    <col min="16135" max="16135" width="33.578125" style="180" customWidth="1"/>
    <col min="16136" max="16136" width="19.01171875" style="180" customWidth="1"/>
    <col min="16137" max="16139" width="12.5390625" style="180" customWidth="1"/>
    <col min="16140" max="16384" width="14.42578125" style="180"/>
  </cols>
  <sheetData>
    <row r="1" spans="1:11" ht="18" customHeight="1" x14ac:dyDescent="0.15">
      <c r="A1" s="176"/>
      <c r="B1" s="177" t="s">
        <v>75</v>
      </c>
      <c r="C1" s="178"/>
      <c r="D1" s="178"/>
      <c r="E1" s="178"/>
      <c r="F1" s="179"/>
      <c r="G1" s="179"/>
      <c r="H1" s="176"/>
      <c r="I1" s="176"/>
      <c r="J1" s="176"/>
      <c r="K1" s="176"/>
    </row>
    <row r="2" spans="1:11" ht="17.25" customHeight="1" x14ac:dyDescent="0.15">
      <c r="A2" s="176"/>
      <c r="B2" s="181" t="s">
        <v>76</v>
      </c>
      <c r="C2" s="89"/>
      <c r="D2" s="90" t="s">
        <v>77</v>
      </c>
      <c r="E2" s="182" t="s">
        <v>243</v>
      </c>
      <c r="F2" s="179"/>
      <c r="G2" s="179"/>
      <c r="H2" s="176"/>
      <c r="I2" s="176"/>
      <c r="J2" s="176"/>
      <c r="K2" s="176"/>
    </row>
    <row r="3" spans="1:11" ht="17.25" customHeight="1" x14ac:dyDescent="0.15">
      <c r="A3" s="176"/>
      <c r="B3" s="181" t="s">
        <v>168</v>
      </c>
      <c r="C3" s="89"/>
      <c r="D3" s="90" t="s">
        <v>77</v>
      </c>
      <c r="E3" s="182" t="s">
        <v>169</v>
      </c>
      <c r="F3" s="179"/>
      <c r="G3" s="179"/>
      <c r="H3" s="176"/>
      <c r="I3" s="176"/>
      <c r="J3" s="176"/>
      <c r="K3" s="176"/>
    </row>
    <row r="4" spans="1:11" ht="16.5" customHeight="1" x14ac:dyDescent="0.15">
      <c r="A4" s="176"/>
      <c r="B4" s="181" t="s">
        <v>68</v>
      </c>
      <c r="C4" s="89"/>
      <c r="D4" s="90" t="s">
        <v>77</v>
      </c>
      <c r="E4" s="182" t="s">
        <v>109</v>
      </c>
      <c r="F4" s="179"/>
      <c r="G4" s="179"/>
      <c r="H4" s="176"/>
      <c r="I4" s="176"/>
      <c r="J4" s="176"/>
      <c r="K4" s="176"/>
    </row>
    <row r="5" spans="1:11" ht="13.5" customHeight="1" x14ac:dyDescent="0.15">
      <c r="A5" s="176"/>
      <c r="B5" s="181" t="s">
        <v>78</v>
      </c>
      <c r="C5" s="89"/>
      <c r="D5" s="90" t="s">
        <v>77</v>
      </c>
      <c r="E5" s="181" t="s">
        <v>89</v>
      </c>
      <c r="F5" s="179"/>
      <c r="G5" s="179"/>
      <c r="H5" s="176"/>
      <c r="I5" s="176"/>
      <c r="J5" s="176"/>
      <c r="K5" s="176"/>
    </row>
    <row r="6" spans="1:11" ht="13.5" customHeight="1" thickBot="1" x14ac:dyDescent="0.2">
      <c r="A6" s="176"/>
      <c r="B6" s="181"/>
      <c r="C6" s="89"/>
      <c r="D6" s="181"/>
      <c r="E6" s="181"/>
      <c r="F6" s="179"/>
      <c r="G6" s="179"/>
      <c r="H6" s="176"/>
      <c r="I6" s="176"/>
      <c r="J6" s="176"/>
      <c r="K6" s="176"/>
    </row>
    <row r="7" spans="1:11" ht="18.75" customHeight="1" x14ac:dyDescent="0.15">
      <c r="A7" s="176"/>
      <c r="B7" s="365" t="s">
        <v>79</v>
      </c>
      <c r="C7" s="367" t="s">
        <v>1</v>
      </c>
      <c r="D7" s="368"/>
      <c r="E7" s="369"/>
      <c r="F7" s="311" t="s">
        <v>80</v>
      </c>
      <c r="G7" s="312" t="s">
        <v>81</v>
      </c>
      <c r="H7" s="176"/>
      <c r="I7" s="176"/>
      <c r="J7" s="176"/>
      <c r="K7" s="176"/>
    </row>
    <row r="8" spans="1:11" ht="21" customHeight="1" thickBot="1" x14ac:dyDescent="0.2">
      <c r="A8" s="176"/>
      <c r="B8" s="366"/>
      <c r="C8" s="370"/>
      <c r="D8" s="371"/>
      <c r="E8" s="372"/>
      <c r="F8" s="313" t="s">
        <v>82</v>
      </c>
      <c r="G8" s="314" t="s">
        <v>82</v>
      </c>
      <c r="H8" s="176"/>
      <c r="I8" s="176"/>
      <c r="J8" s="176"/>
      <c r="K8" s="176"/>
    </row>
    <row r="9" spans="1:11" x14ac:dyDescent="0.15">
      <c r="A9" s="176"/>
      <c r="B9" s="91"/>
      <c r="C9" s="179"/>
      <c r="D9" s="179"/>
      <c r="E9" s="92"/>
      <c r="F9" s="92"/>
      <c r="G9" s="93"/>
      <c r="H9" s="176"/>
      <c r="I9" s="176"/>
      <c r="J9" s="176"/>
      <c r="K9" s="176"/>
    </row>
    <row r="10" spans="1:11" ht="19.5" customHeight="1" x14ac:dyDescent="0.15">
      <c r="A10" s="176"/>
      <c r="B10" s="183" t="s">
        <v>90</v>
      </c>
      <c r="C10" s="184"/>
      <c r="D10" s="184" t="s">
        <v>61</v>
      </c>
      <c r="E10" s="185"/>
      <c r="F10" s="186"/>
      <c r="G10" s="187">
        <f>'ARS-INTERIOR-ME'!H21</f>
        <v>0</v>
      </c>
      <c r="H10" s="176"/>
      <c r="I10" s="176"/>
      <c r="J10" s="176"/>
      <c r="K10" s="176"/>
    </row>
    <row r="11" spans="1:11" x14ac:dyDescent="0.15">
      <c r="A11" s="176"/>
      <c r="B11" s="188"/>
      <c r="C11" s="181"/>
      <c r="D11" s="181"/>
      <c r="E11" s="92"/>
      <c r="F11" s="103"/>
      <c r="G11" s="93"/>
      <c r="H11" s="176"/>
      <c r="I11" s="176"/>
      <c r="J11" s="176"/>
      <c r="K11" s="176"/>
    </row>
    <row r="12" spans="1:11" x14ac:dyDescent="0.15">
      <c r="A12" s="176"/>
      <c r="B12" s="183" t="s">
        <v>91</v>
      </c>
      <c r="C12" s="189"/>
      <c r="D12" s="184" t="s">
        <v>84</v>
      </c>
      <c r="E12" s="185"/>
      <c r="F12" s="186"/>
      <c r="G12" s="187">
        <f>SUM(F13:F21)</f>
        <v>0</v>
      </c>
      <c r="H12" s="176"/>
      <c r="I12" s="176"/>
      <c r="J12" s="176"/>
      <c r="K12" s="176"/>
    </row>
    <row r="13" spans="1:11" ht="17.25" customHeight="1" x14ac:dyDescent="0.15">
      <c r="A13" s="176"/>
      <c r="B13" s="190"/>
      <c r="C13" s="191"/>
      <c r="D13" s="192" t="s">
        <v>92</v>
      </c>
      <c r="E13" s="215" t="s">
        <v>119</v>
      </c>
      <c r="F13" s="285"/>
      <c r="G13" s="193"/>
      <c r="H13" s="176"/>
      <c r="I13" s="176"/>
      <c r="J13" s="176"/>
      <c r="K13" s="176"/>
    </row>
    <row r="14" spans="1:11" x14ac:dyDescent="0.15">
      <c r="A14" s="176"/>
      <c r="B14" s="94"/>
      <c r="C14" s="194"/>
      <c r="D14" s="195" t="s">
        <v>93</v>
      </c>
      <c r="E14" s="196" t="s">
        <v>121</v>
      </c>
      <c r="F14" s="286"/>
      <c r="G14" s="95"/>
      <c r="H14" s="176"/>
      <c r="I14" s="176"/>
      <c r="J14" s="176"/>
      <c r="K14" s="176"/>
    </row>
    <row r="15" spans="1:11" x14ac:dyDescent="0.15">
      <c r="A15" s="176"/>
      <c r="B15" s="94"/>
      <c r="C15" s="194"/>
      <c r="D15" s="195" t="s">
        <v>94</v>
      </c>
      <c r="E15" s="197" t="s">
        <v>112</v>
      </c>
      <c r="F15" s="286"/>
      <c r="G15" s="95"/>
      <c r="H15" s="176"/>
      <c r="I15" s="176"/>
      <c r="J15" s="176"/>
      <c r="K15" s="176"/>
    </row>
    <row r="16" spans="1:11" x14ac:dyDescent="0.15">
      <c r="A16" s="176"/>
      <c r="B16" s="94"/>
      <c r="C16" s="194"/>
      <c r="D16" s="195" t="s">
        <v>95</v>
      </c>
      <c r="E16" s="198" t="s">
        <v>114</v>
      </c>
      <c r="F16" s="286"/>
      <c r="G16" s="95"/>
      <c r="H16" s="176"/>
      <c r="I16" s="176"/>
      <c r="J16" s="176"/>
      <c r="K16" s="176"/>
    </row>
    <row r="17" spans="1:11" x14ac:dyDescent="0.15">
      <c r="A17" s="176"/>
      <c r="B17" s="94"/>
      <c r="C17" s="194"/>
      <c r="D17" s="195" t="s">
        <v>96</v>
      </c>
      <c r="E17" s="198" t="s">
        <v>175</v>
      </c>
      <c r="F17" s="286"/>
      <c r="G17" s="95"/>
      <c r="H17" s="176"/>
      <c r="I17" s="176"/>
      <c r="J17" s="176"/>
      <c r="K17" s="176"/>
    </row>
    <row r="18" spans="1:11" x14ac:dyDescent="0.15">
      <c r="A18" s="176"/>
      <c r="B18" s="94"/>
      <c r="C18" s="96"/>
      <c r="D18" s="195" t="s">
        <v>97</v>
      </c>
      <c r="E18" s="222" t="s">
        <v>116</v>
      </c>
      <c r="F18" s="286"/>
      <c r="G18" s="95"/>
      <c r="H18" s="176"/>
      <c r="I18" s="176"/>
      <c r="J18" s="176"/>
      <c r="K18" s="176"/>
    </row>
    <row r="19" spans="1:11" x14ac:dyDescent="0.15">
      <c r="A19" s="176"/>
      <c r="B19" s="199"/>
      <c r="C19" s="216"/>
      <c r="D19" s="200" t="s">
        <v>122</v>
      </c>
      <c r="E19" s="217" t="s">
        <v>117</v>
      </c>
      <c r="F19" s="287"/>
      <c r="G19" s="202"/>
      <c r="H19" s="176"/>
      <c r="I19" s="176"/>
      <c r="J19" s="176"/>
      <c r="K19" s="176"/>
    </row>
    <row r="20" spans="1:11" x14ac:dyDescent="0.15">
      <c r="A20" s="176"/>
      <c r="B20" s="354"/>
      <c r="C20" s="355"/>
      <c r="D20" s="195" t="s">
        <v>123</v>
      </c>
      <c r="E20" s="222" t="s">
        <v>177</v>
      </c>
      <c r="F20" s="286"/>
      <c r="G20" s="356"/>
      <c r="H20" s="176"/>
      <c r="I20" s="176"/>
      <c r="J20" s="176"/>
      <c r="K20" s="176"/>
    </row>
    <row r="21" spans="1:11" x14ac:dyDescent="0.15">
      <c r="A21" s="176"/>
      <c r="B21" s="94"/>
      <c r="C21" s="96"/>
      <c r="D21" s="195" t="s">
        <v>238</v>
      </c>
      <c r="E21" s="222" t="s">
        <v>232</v>
      </c>
      <c r="F21" s="286"/>
      <c r="G21" s="95"/>
      <c r="H21" s="176"/>
      <c r="I21" s="176"/>
      <c r="J21" s="176"/>
      <c r="K21" s="176"/>
    </row>
    <row r="22" spans="1:11" x14ac:dyDescent="0.15">
      <c r="A22" s="176"/>
      <c r="B22" s="218"/>
      <c r="C22" s="219"/>
      <c r="D22" s="220"/>
      <c r="E22" s="201"/>
      <c r="F22" s="221"/>
      <c r="G22" s="104"/>
      <c r="H22" s="176"/>
      <c r="I22" s="176"/>
      <c r="J22" s="176"/>
      <c r="K22" s="176"/>
    </row>
    <row r="23" spans="1:11" x14ac:dyDescent="0.15">
      <c r="A23" s="176"/>
      <c r="B23" s="183" t="s">
        <v>98</v>
      </c>
      <c r="C23" s="184"/>
      <c r="D23" s="184" t="s">
        <v>164</v>
      </c>
      <c r="E23" s="185"/>
      <c r="F23" s="186"/>
      <c r="G23" s="187">
        <f>'ARS-INTERIOR-ME'!H176</f>
        <v>0</v>
      </c>
      <c r="H23" s="176"/>
      <c r="I23" s="176"/>
      <c r="J23" s="176"/>
      <c r="K23" s="176"/>
    </row>
    <row r="24" spans="1:11" x14ac:dyDescent="0.15">
      <c r="A24" s="176"/>
      <c r="B24" s="199"/>
      <c r="C24" s="203"/>
      <c r="D24" s="203"/>
      <c r="E24" s="204"/>
      <c r="F24" s="205"/>
      <c r="G24" s="202"/>
      <c r="H24" s="176"/>
      <c r="I24" s="176"/>
      <c r="J24" s="176"/>
      <c r="K24" s="176"/>
    </row>
    <row r="25" spans="1:11" x14ac:dyDescent="0.15">
      <c r="A25" s="176"/>
      <c r="B25" s="183" t="s">
        <v>65</v>
      </c>
      <c r="C25" s="189"/>
      <c r="D25" s="184" t="s">
        <v>66</v>
      </c>
      <c r="E25" s="185"/>
      <c r="F25" s="186"/>
      <c r="G25" s="187">
        <f>SUM(F26:F32)</f>
        <v>0</v>
      </c>
      <c r="H25" s="176"/>
      <c r="I25" s="176"/>
      <c r="J25" s="176"/>
      <c r="K25" s="176"/>
    </row>
    <row r="26" spans="1:11" x14ac:dyDescent="0.15">
      <c r="A26" s="176"/>
      <c r="B26" s="206"/>
      <c r="C26" s="191"/>
      <c r="D26" s="192" t="s">
        <v>99</v>
      </c>
      <c r="E26" s="207" t="s">
        <v>100</v>
      </c>
      <c r="F26" s="288"/>
      <c r="G26" s="193"/>
      <c r="H26" s="176"/>
      <c r="I26" s="176"/>
      <c r="J26" s="176"/>
      <c r="K26" s="176"/>
    </row>
    <row r="27" spans="1:11" x14ac:dyDescent="0.15">
      <c r="A27" s="176"/>
      <c r="B27" s="190"/>
      <c r="C27" s="191"/>
      <c r="D27" s="195" t="s">
        <v>101</v>
      </c>
      <c r="E27" s="198" t="s">
        <v>216</v>
      </c>
      <c r="F27" s="334"/>
      <c r="G27" s="193"/>
      <c r="H27" s="176"/>
      <c r="I27" s="176"/>
      <c r="J27" s="176"/>
      <c r="K27" s="176"/>
    </row>
    <row r="28" spans="1:11" x14ac:dyDescent="0.15">
      <c r="A28" s="176"/>
      <c r="B28" s="94"/>
      <c r="C28" s="96"/>
      <c r="D28" s="195" t="s">
        <v>103</v>
      </c>
      <c r="E28" s="198" t="s">
        <v>102</v>
      </c>
      <c r="F28" s="286"/>
      <c r="G28" s="95"/>
      <c r="H28" s="176"/>
      <c r="I28" s="176"/>
      <c r="J28" s="176"/>
      <c r="K28" s="176"/>
    </row>
    <row r="29" spans="1:11" x14ac:dyDescent="0.15">
      <c r="A29" s="176"/>
      <c r="B29" s="94"/>
      <c r="C29" s="96"/>
      <c r="D29" s="195" t="s">
        <v>105</v>
      </c>
      <c r="E29" s="198" t="s">
        <v>104</v>
      </c>
      <c r="F29" s="286"/>
      <c r="G29" s="95"/>
      <c r="H29" s="176"/>
      <c r="I29" s="176"/>
      <c r="J29" s="176"/>
      <c r="K29" s="176"/>
    </row>
    <row r="30" spans="1:11" x14ac:dyDescent="0.15">
      <c r="A30" s="176"/>
      <c r="B30" s="94"/>
      <c r="C30" s="96"/>
      <c r="D30" s="195" t="s">
        <v>107</v>
      </c>
      <c r="E30" s="198" t="s">
        <v>106</v>
      </c>
      <c r="F30" s="286"/>
      <c r="G30" s="95"/>
      <c r="H30" s="176"/>
      <c r="I30" s="176"/>
      <c r="J30" s="176"/>
      <c r="K30" s="176"/>
    </row>
    <row r="31" spans="1:11" x14ac:dyDescent="0.15">
      <c r="A31" s="176"/>
      <c r="B31" s="335"/>
      <c r="C31" s="336"/>
      <c r="D31" s="195" t="s">
        <v>229</v>
      </c>
      <c r="E31" s="198" t="s">
        <v>196</v>
      </c>
      <c r="F31" s="337"/>
      <c r="G31" s="338"/>
      <c r="H31" s="176"/>
      <c r="I31" s="176"/>
      <c r="J31" s="176"/>
      <c r="K31" s="176"/>
    </row>
    <row r="32" spans="1:11" x14ac:dyDescent="0.15">
      <c r="A32" s="176"/>
      <c r="B32" s="94"/>
      <c r="C32" s="96"/>
      <c r="D32" s="195" t="s">
        <v>230</v>
      </c>
      <c r="E32" s="198" t="s">
        <v>138</v>
      </c>
      <c r="F32" s="286"/>
      <c r="G32" s="95"/>
      <c r="H32" s="176"/>
      <c r="I32" s="176"/>
      <c r="J32" s="176"/>
      <c r="K32" s="176"/>
    </row>
    <row r="33" spans="1:11" ht="19.5" customHeight="1" thickBot="1" x14ac:dyDescent="0.2">
      <c r="A33" s="176"/>
      <c r="B33" s="97"/>
      <c r="C33" s="98"/>
      <c r="D33" s="99"/>
      <c r="E33" s="100"/>
      <c r="F33" s="101"/>
      <c r="G33" s="102"/>
      <c r="H33" s="176"/>
      <c r="I33" s="176"/>
      <c r="J33" s="176"/>
      <c r="K33" s="176"/>
    </row>
    <row r="34" spans="1:11" ht="21" customHeight="1" thickBot="1" x14ac:dyDescent="0.2">
      <c r="A34" s="176"/>
      <c r="B34" s="289" t="s">
        <v>108</v>
      </c>
      <c r="C34" s="290"/>
      <c r="D34" s="290"/>
      <c r="E34" s="291"/>
      <c r="F34" s="292"/>
      <c r="G34" s="293">
        <f>SUM(G10:G33)</f>
        <v>0</v>
      </c>
      <c r="H34" s="208"/>
      <c r="I34" s="176"/>
      <c r="J34" s="176"/>
      <c r="K34" s="176"/>
    </row>
    <row r="35" spans="1:11" ht="21" customHeight="1" thickBot="1" x14ac:dyDescent="0.2">
      <c r="A35" s="176"/>
      <c r="B35" s="296" t="s">
        <v>244</v>
      </c>
      <c r="C35" s="297"/>
      <c r="D35" s="297"/>
      <c r="E35" s="298"/>
      <c r="F35" s="299"/>
      <c r="G35" s="300">
        <f>+G34*11%</f>
        <v>0</v>
      </c>
      <c r="H35" s="208"/>
      <c r="I35" s="176"/>
      <c r="J35" s="176"/>
      <c r="K35" s="176"/>
    </row>
    <row r="36" spans="1:11" ht="21" customHeight="1" thickBot="1" x14ac:dyDescent="0.2">
      <c r="A36" s="176"/>
      <c r="B36" s="294" t="s">
        <v>173</v>
      </c>
      <c r="C36" s="295"/>
      <c r="D36" s="295"/>
      <c r="E36" s="219"/>
      <c r="F36" s="103"/>
      <c r="G36" s="104">
        <f>+G34+G35</f>
        <v>0</v>
      </c>
      <c r="H36" s="208"/>
      <c r="I36" s="176"/>
      <c r="J36" s="176"/>
      <c r="K36" s="176"/>
    </row>
    <row r="37" spans="1:11" ht="26.25" customHeight="1" thickBot="1" x14ac:dyDescent="0.2">
      <c r="A37" s="176"/>
      <c r="B37" s="306" t="s">
        <v>83</v>
      </c>
      <c r="C37" s="307"/>
      <c r="D37" s="308"/>
      <c r="E37" s="307"/>
      <c r="F37" s="309"/>
      <c r="G37" s="310">
        <f>ROUND(G36,-3)</f>
        <v>0</v>
      </c>
      <c r="H37" s="208"/>
      <c r="I37" s="176"/>
      <c r="J37" s="176"/>
      <c r="K37" s="176"/>
    </row>
    <row r="38" spans="1:11" ht="13.5" customHeight="1" x14ac:dyDescent="0.15">
      <c r="A38" s="176"/>
      <c r="B38" s="209"/>
      <c r="C38" s="209"/>
      <c r="D38" s="209"/>
      <c r="E38" s="209"/>
      <c r="F38" s="210"/>
      <c r="G38" s="211"/>
      <c r="H38" s="212"/>
      <c r="I38" s="176"/>
      <c r="J38" s="176"/>
      <c r="K38" s="176"/>
    </row>
    <row r="39" spans="1:11" ht="13.5" customHeight="1" x14ac:dyDescent="0.15">
      <c r="A39" s="176"/>
      <c r="B39" s="176"/>
      <c r="C39" s="176"/>
      <c r="D39" s="176"/>
      <c r="E39" s="176"/>
      <c r="F39" s="176"/>
      <c r="G39" s="213"/>
      <c r="H39" s="176"/>
      <c r="I39" s="176"/>
      <c r="J39" s="176"/>
      <c r="K39" s="176"/>
    </row>
    <row r="40" spans="1:11" ht="13.5" customHeight="1" x14ac:dyDescent="0.15">
      <c r="A40" s="176"/>
      <c r="B40" s="176"/>
      <c r="C40" s="176"/>
      <c r="D40" s="176"/>
      <c r="E40" s="176"/>
      <c r="F40" s="176"/>
      <c r="G40" s="105"/>
      <c r="H40" s="176"/>
      <c r="I40" s="176"/>
      <c r="J40" s="176"/>
      <c r="K40" s="176"/>
    </row>
    <row r="41" spans="1:11" ht="18" customHeight="1" x14ac:dyDescent="0.15">
      <c r="A41" s="176"/>
      <c r="B41" s="176"/>
      <c r="C41" s="176"/>
      <c r="D41" s="176"/>
      <c r="E41" s="176"/>
      <c r="F41" s="176"/>
      <c r="G41" s="106"/>
      <c r="H41" s="176"/>
      <c r="I41" s="176"/>
      <c r="J41" s="176"/>
      <c r="K41" s="176"/>
    </row>
    <row r="42" spans="1:11" ht="13.5" customHeight="1" x14ac:dyDescent="0.15">
      <c r="A42" s="176"/>
      <c r="B42" s="176"/>
      <c r="C42" s="176"/>
      <c r="D42" s="176"/>
      <c r="E42" s="176"/>
      <c r="F42" s="176"/>
      <c r="G42" s="107"/>
      <c r="H42" s="176"/>
      <c r="I42" s="176"/>
      <c r="J42" s="176"/>
      <c r="K42" s="176"/>
    </row>
    <row r="43" spans="1:11" ht="13.5" customHeight="1" x14ac:dyDescent="0.15">
      <c r="A43" s="176"/>
      <c r="B43" s="176"/>
      <c r="C43" s="176"/>
      <c r="D43" s="176"/>
      <c r="E43" s="176"/>
      <c r="F43" s="176"/>
      <c r="G43" s="107"/>
      <c r="H43" s="176"/>
      <c r="I43" s="176"/>
      <c r="J43" s="176"/>
      <c r="K43" s="176"/>
    </row>
    <row r="44" spans="1:11" ht="13.5" customHeight="1" x14ac:dyDescent="0.15">
      <c r="A44" s="176"/>
      <c r="B44" s="176"/>
      <c r="C44" s="176"/>
      <c r="D44" s="176"/>
      <c r="E44" s="176"/>
      <c r="F44" s="176"/>
      <c r="G44" s="107"/>
      <c r="H44" s="176"/>
      <c r="I44" s="176"/>
      <c r="J44" s="176"/>
      <c r="K44" s="176"/>
    </row>
    <row r="45" spans="1:11" ht="13.5" customHeight="1" x14ac:dyDescent="0.15">
      <c r="A45" s="176"/>
      <c r="B45" s="176"/>
      <c r="C45" s="176"/>
      <c r="D45" s="176"/>
      <c r="E45" s="176"/>
      <c r="F45" s="176"/>
      <c r="G45" s="107"/>
      <c r="H45" s="176"/>
      <c r="I45" s="176"/>
      <c r="J45" s="176"/>
      <c r="K45" s="176"/>
    </row>
    <row r="46" spans="1:11" ht="13.5" customHeight="1" x14ac:dyDescent="0.15">
      <c r="A46" s="176"/>
      <c r="B46" s="176"/>
      <c r="C46" s="176"/>
      <c r="D46" s="176"/>
      <c r="E46" s="176"/>
      <c r="F46" s="176"/>
      <c r="G46" s="107"/>
      <c r="H46" s="176"/>
      <c r="I46" s="176"/>
      <c r="J46" s="176"/>
      <c r="K46" s="176"/>
    </row>
    <row r="47" spans="1:11" ht="13.5" customHeight="1" x14ac:dyDescent="0.15">
      <c r="A47" s="176"/>
      <c r="B47" s="176"/>
      <c r="C47" s="176"/>
      <c r="D47" s="176"/>
      <c r="E47" s="176"/>
      <c r="F47" s="176"/>
      <c r="G47" s="107"/>
      <c r="H47" s="176"/>
      <c r="I47" s="176"/>
      <c r="J47" s="176"/>
      <c r="K47" s="176"/>
    </row>
    <row r="48" spans="1:11" ht="13.5" customHeight="1" x14ac:dyDescent="0.15">
      <c r="A48" s="176"/>
      <c r="B48" s="176"/>
      <c r="C48" s="176"/>
      <c r="D48" s="176"/>
      <c r="E48" s="176"/>
      <c r="F48" s="176"/>
      <c r="G48" s="107"/>
      <c r="H48" s="176"/>
      <c r="I48" s="176"/>
      <c r="J48" s="176"/>
      <c r="K48" s="176"/>
    </row>
    <row r="49" spans="1:11" ht="13.5" customHeight="1" x14ac:dyDescent="0.15">
      <c r="A49" s="176"/>
      <c r="B49" s="176"/>
      <c r="C49" s="176"/>
      <c r="D49" s="176"/>
      <c r="E49" s="176"/>
      <c r="F49" s="176"/>
      <c r="G49" s="108"/>
      <c r="H49" s="176"/>
      <c r="I49" s="176"/>
      <c r="J49" s="176"/>
      <c r="K49" s="176"/>
    </row>
    <row r="50" spans="1:11" ht="13.5" customHeight="1" x14ac:dyDescent="0.15">
      <c r="A50" s="176"/>
      <c r="B50" s="176"/>
      <c r="C50" s="176"/>
      <c r="D50" s="176"/>
      <c r="E50" s="176"/>
      <c r="F50" s="176"/>
      <c r="G50" s="109"/>
      <c r="H50" s="176"/>
      <c r="I50" s="176"/>
      <c r="J50" s="176"/>
      <c r="K50" s="176"/>
    </row>
    <row r="51" spans="1:11" ht="13.5" customHeight="1" x14ac:dyDescent="0.1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1:11" ht="13.5" customHeight="1" x14ac:dyDescent="0.1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3.5" customHeight="1" x14ac:dyDescent="0.1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</row>
    <row r="54" spans="1:11" ht="13.5" customHeight="1" x14ac:dyDescent="0.1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</row>
    <row r="55" spans="1:11" ht="13.5" customHeight="1" x14ac:dyDescent="0.15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</row>
    <row r="56" spans="1:11" ht="13.5" customHeight="1" x14ac:dyDescent="0.1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</row>
    <row r="57" spans="1:11" ht="13.5" customHeight="1" x14ac:dyDescent="0.1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</row>
    <row r="58" spans="1:11" ht="13.5" customHeight="1" x14ac:dyDescent="0.1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</row>
    <row r="59" spans="1:11" ht="13.5" customHeight="1" x14ac:dyDescent="0.1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</row>
    <row r="60" spans="1:11" ht="13.5" customHeight="1" x14ac:dyDescent="0.1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</row>
    <row r="61" spans="1:11" ht="13.5" customHeight="1" x14ac:dyDescent="0.15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</row>
    <row r="62" spans="1:11" ht="13.5" customHeight="1" x14ac:dyDescent="0.15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</row>
    <row r="63" spans="1:11" ht="13.5" customHeight="1" x14ac:dyDescent="0.1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</row>
    <row r="64" spans="1:11" ht="13.5" customHeight="1" x14ac:dyDescent="0.15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</row>
    <row r="65" spans="1:11" ht="13.5" customHeight="1" x14ac:dyDescent="0.1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</row>
    <row r="66" spans="1:11" ht="13.5" customHeight="1" x14ac:dyDescent="0.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</row>
    <row r="67" spans="1:11" ht="13.5" customHeight="1" x14ac:dyDescent="0.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</row>
    <row r="68" spans="1:11" ht="13.5" customHeight="1" x14ac:dyDescent="0.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</row>
    <row r="69" spans="1:11" ht="13.5" customHeight="1" x14ac:dyDescent="0.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</row>
    <row r="70" spans="1:11" ht="13.5" customHeight="1" x14ac:dyDescent="0.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</row>
    <row r="71" spans="1:11" ht="13.5" customHeight="1" x14ac:dyDescent="0.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</row>
    <row r="72" spans="1:11" ht="13.5" customHeight="1" x14ac:dyDescent="0.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1" ht="13.5" customHeight="1" x14ac:dyDescent="0.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1" ht="13.5" customHeight="1" x14ac:dyDescent="0.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11" ht="13.5" customHeight="1" x14ac:dyDescent="0.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</row>
    <row r="76" spans="1:11" ht="13.5" customHeight="1" x14ac:dyDescent="0.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</row>
    <row r="77" spans="1:11" ht="13.5" customHeight="1" x14ac:dyDescent="0.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</row>
    <row r="78" spans="1:11" ht="13.5" customHeight="1" x14ac:dyDescent="0.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</row>
    <row r="79" spans="1:11" ht="13.5" customHeight="1" x14ac:dyDescent="0.15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</row>
    <row r="80" spans="1:11" ht="13.5" customHeight="1" x14ac:dyDescent="0.15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</row>
    <row r="81" spans="1:11" ht="13.5" customHeight="1" x14ac:dyDescent="0.15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</row>
    <row r="82" spans="1:11" ht="13.5" customHeight="1" x14ac:dyDescent="0.15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</row>
    <row r="83" spans="1:11" ht="13.5" customHeight="1" x14ac:dyDescent="0.15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</row>
    <row r="84" spans="1:11" ht="13.5" customHeight="1" x14ac:dyDescent="0.15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</row>
    <row r="85" spans="1:11" ht="13.5" customHeight="1" x14ac:dyDescent="0.1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</row>
    <row r="86" spans="1:11" ht="13.5" customHeight="1" x14ac:dyDescent="0.15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</row>
    <row r="87" spans="1:11" ht="13.5" customHeight="1" x14ac:dyDescent="0.15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</row>
    <row r="88" spans="1:11" ht="13.5" customHeight="1" x14ac:dyDescent="0.15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</row>
    <row r="89" spans="1:11" ht="13.5" customHeight="1" x14ac:dyDescent="0.15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</row>
    <row r="90" spans="1:11" ht="13.5" customHeight="1" x14ac:dyDescent="0.1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</row>
    <row r="91" spans="1:11" ht="13.5" customHeight="1" x14ac:dyDescent="0.15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</row>
    <row r="92" spans="1:11" ht="13.5" customHeight="1" x14ac:dyDescent="0.1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</row>
    <row r="93" spans="1:11" ht="13.5" customHeight="1" x14ac:dyDescent="0.15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</row>
    <row r="94" spans="1:11" ht="13.5" customHeight="1" x14ac:dyDescent="0.15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</row>
    <row r="95" spans="1:11" ht="13.5" customHeight="1" x14ac:dyDescent="0.15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</row>
    <row r="96" spans="1:11" ht="13.5" customHeight="1" x14ac:dyDescent="0.15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</row>
    <row r="97" spans="1:11" ht="13.5" customHeight="1" x14ac:dyDescent="0.15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</row>
    <row r="98" spans="1:11" ht="13.5" customHeight="1" x14ac:dyDescent="0.15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</row>
    <row r="99" spans="1:11" ht="13.5" customHeight="1" x14ac:dyDescent="0.15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1:11" ht="13.5" customHeight="1" x14ac:dyDescent="0.15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1:11" ht="13.5" customHeight="1" x14ac:dyDescent="0.15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1:11" ht="13.5" customHeight="1" x14ac:dyDescent="0.15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1:11" ht="13.5" customHeight="1" x14ac:dyDescent="0.15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1:11" ht="13.5" customHeight="1" x14ac:dyDescent="0.15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1:11" ht="13.5" customHeight="1" x14ac:dyDescent="0.15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1:11" ht="13.5" customHeight="1" x14ac:dyDescent="0.15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1:11" ht="13.5" customHeight="1" x14ac:dyDescent="0.15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1:11" ht="13.5" customHeight="1" x14ac:dyDescent="0.15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1:11" ht="13.5" customHeight="1" x14ac:dyDescent="0.15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</row>
    <row r="110" spans="1:11" ht="13.5" customHeight="1" x14ac:dyDescent="0.15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</row>
  </sheetData>
  <mergeCells count="2">
    <mergeCell ref="B7:B8"/>
    <mergeCell ref="C7:E8"/>
  </mergeCells>
  <printOptions horizontalCentered="1"/>
  <pageMargins left="0" right="0" top="1.5354330708661419" bottom="0" header="0.31496062992125984" footer="0"/>
  <pageSetup paperSize="9" scale="82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530"/>
  <sheetViews>
    <sheetView showGridLines="0" tabSelected="1" view="pageBreakPreview" topLeftCell="E1" zoomScaleNormal="100" zoomScaleSheetLayoutView="100" workbookViewId="0">
      <selection activeCell="N18" sqref="N18"/>
    </sheetView>
  </sheetViews>
  <sheetFormatPr defaultColWidth="9.16796875" defaultRowHeight="18" x14ac:dyDescent="0.2"/>
  <cols>
    <col min="1" max="1" width="6.7421875" style="35" customWidth="1"/>
    <col min="2" max="2" width="53.671875" style="36" customWidth="1"/>
    <col min="3" max="3" width="8.08984375" style="37" bestFit="1" customWidth="1"/>
    <col min="4" max="4" width="6.203125" style="37" customWidth="1"/>
    <col min="5" max="5" width="5.796875" style="37" customWidth="1"/>
    <col min="6" max="6" width="9.4375" style="38" bestFit="1" customWidth="1"/>
    <col min="7" max="7" width="14.5625" style="38" bestFit="1" customWidth="1"/>
    <col min="8" max="8" width="16.31640625" style="38" customWidth="1"/>
    <col min="9" max="9" width="4.1796875" style="38" customWidth="1"/>
    <col min="10" max="10" width="24.2734375" style="38" customWidth="1"/>
    <col min="11" max="11" width="9.16796875" style="37"/>
    <col min="12" max="12" width="11.19140625" style="37" customWidth="1"/>
    <col min="13" max="13" width="9.16796875" style="37"/>
    <col min="14" max="14" width="12.80859375" style="37" bestFit="1" customWidth="1"/>
    <col min="15" max="16384" width="9.16796875" style="37"/>
  </cols>
  <sheetData>
    <row r="1" spans="1:10" ht="19.5" customHeight="1" x14ac:dyDescent="0.2">
      <c r="A1" s="398" t="s">
        <v>258</v>
      </c>
      <c r="B1" s="398"/>
      <c r="C1" s="398"/>
      <c r="D1" s="398"/>
      <c r="E1" s="398"/>
      <c r="F1" s="398"/>
      <c r="G1" s="398"/>
      <c r="H1" s="398"/>
      <c r="I1" s="37"/>
      <c r="J1" s="37"/>
    </row>
    <row r="2" spans="1:10" ht="18" customHeight="1" x14ac:dyDescent="0.2">
      <c r="A2" s="405" t="s">
        <v>243</v>
      </c>
      <c r="B2" s="405"/>
      <c r="C2" s="405"/>
      <c r="D2" s="405"/>
      <c r="E2" s="405"/>
      <c r="F2" s="405"/>
      <c r="G2" s="43"/>
      <c r="H2" s="214"/>
      <c r="I2" s="214"/>
      <c r="J2" s="214"/>
    </row>
    <row r="3" spans="1:10" ht="18" customHeight="1" x14ac:dyDescent="0.2">
      <c r="A3" s="405" t="s">
        <v>150</v>
      </c>
      <c r="B3" s="405"/>
      <c r="C3" s="249"/>
      <c r="D3" s="249"/>
      <c r="E3" s="249"/>
      <c r="F3" s="249"/>
      <c r="G3" s="43"/>
      <c r="H3" s="214"/>
      <c r="I3" s="214"/>
      <c r="J3" s="214"/>
    </row>
    <row r="4" spans="1:10" s="1" customFormat="1" ht="18" customHeight="1" x14ac:dyDescent="0.15">
      <c r="A4" s="405" t="s">
        <v>109</v>
      </c>
      <c r="B4" s="405"/>
      <c r="C4" s="405"/>
      <c r="D4" s="405"/>
      <c r="E4" s="405"/>
      <c r="F4" s="405"/>
      <c r="G4" s="405"/>
      <c r="H4" s="405"/>
      <c r="I4" s="405"/>
      <c r="J4" s="405"/>
    </row>
    <row r="5" spans="1:10" s="1" customFormat="1" ht="14.25" customHeight="1" thickBot="1" x14ac:dyDescent="0.2">
      <c r="A5" s="40"/>
      <c r="B5" s="41"/>
      <c r="C5" s="41"/>
      <c r="D5" s="41"/>
      <c r="E5" s="42"/>
      <c r="F5" s="43"/>
      <c r="G5" s="39"/>
      <c r="H5" s="39"/>
      <c r="I5" s="39"/>
      <c r="J5" s="39"/>
    </row>
    <row r="6" spans="1:10" s="1" customFormat="1" ht="20.100000000000001" customHeight="1" x14ac:dyDescent="0.15">
      <c r="A6" s="399" t="s">
        <v>0</v>
      </c>
      <c r="B6" s="401" t="s">
        <v>1</v>
      </c>
      <c r="C6" s="401"/>
      <c r="D6" s="401"/>
      <c r="E6" s="401" t="s">
        <v>6</v>
      </c>
      <c r="F6" s="403" t="s">
        <v>7</v>
      </c>
      <c r="G6" s="302" t="s">
        <v>2</v>
      </c>
      <c r="H6" s="303" t="s">
        <v>3</v>
      </c>
      <c r="I6" s="378" t="s">
        <v>14</v>
      </c>
      <c r="J6" s="379"/>
    </row>
    <row r="7" spans="1:10" s="1" customFormat="1" ht="20.100000000000001" customHeight="1" thickBot="1" x14ac:dyDescent="0.2">
      <c r="A7" s="400"/>
      <c r="B7" s="402"/>
      <c r="C7" s="402"/>
      <c r="D7" s="402"/>
      <c r="E7" s="402"/>
      <c r="F7" s="404"/>
      <c r="G7" s="304" t="s">
        <v>4</v>
      </c>
      <c r="H7" s="305" t="s">
        <v>5</v>
      </c>
      <c r="I7" s="380"/>
      <c r="J7" s="381"/>
    </row>
    <row r="8" spans="1:10" s="1" customFormat="1" ht="18" customHeight="1" x14ac:dyDescent="0.15">
      <c r="A8" s="119"/>
      <c r="B8" s="117"/>
      <c r="C8" s="118"/>
      <c r="D8" s="118"/>
      <c r="E8" s="22"/>
      <c r="F8" s="23"/>
      <c r="G8" s="21"/>
      <c r="H8" s="21"/>
      <c r="I8" s="382"/>
      <c r="J8" s="383"/>
    </row>
    <row r="9" spans="1:10" s="1" customFormat="1" ht="18" customHeight="1" x14ac:dyDescent="0.15">
      <c r="A9" s="120" t="s">
        <v>10</v>
      </c>
      <c r="B9" s="384" t="s">
        <v>22</v>
      </c>
      <c r="C9" s="385"/>
      <c r="D9" s="386"/>
      <c r="E9" s="22"/>
      <c r="F9" s="23"/>
      <c r="G9" s="21"/>
      <c r="H9" s="21"/>
      <c r="I9" s="121"/>
      <c r="J9" s="122"/>
    </row>
    <row r="10" spans="1:10" s="1" customFormat="1" ht="18" customHeight="1" x14ac:dyDescent="0.15">
      <c r="A10" s="160">
        <v>1</v>
      </c>
      <c r="B10" s="236" t="s">
        <v>36</v>
      </c>
      <c r="C10" s="276"/>
      <c r="D10" s="277"/>
      <c r="E10" s="156" t="s">
        <v>8</v>
      </c>
      <c r="F10" s="173">
        <v>1</v>
      </c>
      <c r="G10" s="143"/>
      <c r="H10" s="158">
        <f>F10*G10</f>
        <v>0</v>
      </c>
      <c r="I10" s="164" t="s">
        <v>12</v>
      </c>
      <c r="J10" s="165" t="s">
        <v>13</v>
      </c>
    </row>
    <row r="11" spans="1:10" s="1" customFormat="1" ht="18" customHeight="1" x14ac:dyDescent="0.15">
      <c r="A11" s="123">
        <v>2</v>
      </c>
      <c r="B11" s="124" t="s">
        <v>126</v>
      </c>
      <c r="C11" s="128"/>
      <c r="D11" s="129"/>
      <c r="E11" s="110" t="s">
        <v>8</v>
      </c>
      <c r="F11" s="125">
        <v>1</v>
      </c>
      <c r="G11" s="111"/>
      <c r="H11" s="158">
        <f t="shared" ref="H11:H20" si="0">F11*G11</f>
        <v>0</v>
      </c>
      <c r="I11" s="126" t="s">
        <v>12</v>
      </c>
      <c r="J11" s="127" t="s">
        <v>21</v>
      </c>
    </row>
    <row r="12" spans="1:10" s="1" customFormat="1" ht="18" customHeight="1" x14ac:dyDescent="0.15">
      <c r="A12" s="123">
        <v>3</v>
      </c>
      <c r="B12" s="124" t="s">
        <v>127</v>
      </c>
      <c r="C12" s="128"/>
      <c r="D12" s="129"/>
      <c r="E12" s="110" t="s">
        <v>8</v>
      </c>
      <c r="F12" s="125">
        <v>1</v>
      </c>
      <c r="G12" s="111"/>
      <c r="H12" s="158">
        <f t="shared" si="0"/>
        <v>0</v>
      </c>
      <c r="I12" s="126" t="s">
        <v>12</v>
      </c>
      <c r="J12" s="127" t="s">
        <v>13</v>
      </c>
    </row>
    <row r="13" spans="1:10" s="1" customFormat="1" ht="18" customHeight="1" x14ac:dyDescent="0.15">
      <c r="A13" s="160">
        <v>4</v>
      </c>
      <c r="B13" s="236" t="s">
        <v>128</v>
      </c>
      <c r="C13" s="162"/>
      <c r="D13" s="163"/>
      <c r="E13" s="156" t="s">
        <v>8</v>
      </c>
      <c r="F13" s="173">
        <v>1</v>
      </c>
      <c r="G13" s="143"/>
      <c r="H13" s="158">
        <f t="shared" si="0"/>
        <v>0</v>
      </c>
      <c r="I13" s="164" t="s">
        <v>12</v>
      </c>
      <c r="J13" s="165" t="s">
        <v>15</v>
      </c>
    </row>
    <row r="14" spans="1:10" s="248" customFormat="1" ht="18" customHeight="1" x14ac:dyDescent="0.15">
      <c r="A14" s="160">
        <v>5</v>
      </c>
      <c r="B14" s="236" t="s">
        <v>157</v>
      </c>
      <c r="C14" s="162"/>
      <c r="D14" s="163"/>
      <c r="E14" s="156" t="s">
        <v>8</v>
      </c>
      <c r="F14" s="173">
        <v>1</v>
      </c>
      <c r="G14" s="143"/>
      <c r="H14" s="158">
        <f t="shared" si="0"/>
        <v>0</v>
      </c>
      <c r="I14" s="164"/>
      <c r="J14" s="165"/>
    </row>
    <row r="15" spans="1:10" s="1" customFormat="1" ht="18" customHeight="1" x14ac:dyDescent="0.15">
      <c r="A15" s="123">
        <v>6</v>
      </c>
      <c r="B15" s="236" t="s">
        <v>158</v>
      </c>
      <c r="C15" s="130"/>
      <c r="D15" s="131"/>
      <c r="E15" s="110" t="s">
        <v>8</v>
      </c>
      <c r="F15" s="125">
        <v>1</v>
      </c>
      <c r="G15" s="111"/>
      <c r="H15" s="158">
        <f t="shared" si="0"/>
        <v>0</v>
      </c>
      <c r="I15" s="126" t="s">
        <v>12</v>
      </c>
      <c r="J15" s="127" t="s">
        <v>21</v>
      </c>
    </row>
    <row r="16" spans="1:10" s="1" customFormat="1" ht="18" customHeight="1" x14ac:dyDescent="0.15">
      <c r="A16" s="123">
        <v>7</v>
      </c>
      <c r="B16" s="236" t="s">
        <v>129</v>
      </c>
      <c r="C16" s="128"/>
      <c r="D16" s="129"/>
      <c r="E16" s="110" t="s">
        <v>8</v>
      </c>
      <c r="F16" s="125">
        <v>1</v>
      </c>
      <c r="G16" s="111"/>
      <c r="H16" s="158">
        <f t="shared" si="0"/>
        <v>0</v>
      </c>
      <c r="I16" s="126" t="s">
        <v>12</v>
      </c>
      <c r="J16" s="127" t="s">
        <v>130</v>
      </c>
    </row>
    <row r="17" spans="1:10" s="1" customFormat="1" ht="18" customHeight="1" x14ac:dyDescent="0.15">
      <c r="A17" s="123">
        <v>8</v>
      </c>
      <c r="B17" s="124" t="s">
        <v>131</v>
      </c>
      <c r="C17" s="128"/>
      <c r="D17" s="129"/>
      <c r="E17" s="110" t="s">
        <v>8</v>
      </c>
      <c r="F17" s="125">
        <v>1</v>
      </c>
      <c r="G17" s="111"/>
      <c r="H17" s="158">
        <f t="shared" si="0"/>
        <v>0</v>
      </c>
      <c r="I17" s="126" t="s">
        <v>12</v>
      </c>
      <c r="J17" s="127" t="s">
        <v>13</v>
      </c>
    </row>
    <row r="18" spans="1:10" s="1" customFormat="1" ht="18" customHeight="1" x14ac:dyDescent="0.15">
      <c r="A18" s="123">
        <v>9</v>
      </c>
      <c r="B18" s="237" t="s">
        <v>252</v>
      </c>
      <c r="C18" s="128"/>
      <c r="D18" s="129"/>
      <c r="E18" s="110" t="s">
        <v>8</v>
      </c>
      <c r="F18" s="125">
        <v>1</v>
      </c>
      <c r="G18" s="111"/>
      <c r="H18" s="158">
        <f t="shared" si="0"/>
        <v>0</v>
      </c>
      <c r="I18" s="126" t="s">
        <v>12</v>
      </c>
      <c r="J18" s="127" t="s">
        <v>13</v>
      </c>
    </row>
    <row r="19" spans="1:10" s="248" customFormat="1" ht="18" customHeight="1" x14ac:dyDescent="0.15">
      <c r="A19" s="160">
        <v>10</v>
      </c>
      <c r="B19" s="237" t="s">
        <v>191</v>
      </c>
      <c r="C19" s="54"/>
      <c r="D19" s="55"/>
      <c r="E19" s="56" t="s">
        <v>125</v>
      </c>
      <c r="F19" s="278">
        <v>415</v>
      </c>
      <c r="G19" s="143"/>
      <c r="H19" s="158">
        <f t="shared" si="0"/>
        <v>0</v>
      </c>
      <c r="I19" s="164" t="s">
        <v>12</v>
      </c>
      <c r="J19" s="165" t="s">
        <v>13</v>
      </c>
    </row>
    <row r="20" spans="1:10" s="248" customFormat="1" ht="18" customHeight="1" thickBot="1" x14ac:dyDescent="0.2">
      <c r="A20" s="160">
        <v>11</v>
      </c>
      <c r="B20" s="236" t="s">
        <v>132</v>
      </c>
      <c r="C20" s="162"/>
      <c r="D20" s="163"/>
      <c r="E20" s="56" t="s">
        <v>8</v>
      </c>
      <c r="F20" s="278">
        <v>1</v>
      </c>
      <c r="G20" s="143"/>
      <c r="H20" s="158">
        <f t="shared" si="0"/>
        <v>0</v>
      </c>
      <c r="I20" s="164" t="s">
        <v>12</v>
      </c>
      <c r="J20" s="165" t="s">
        <v>130</v>
      </c>
    </row>
    <row r="21" spans="1:10" s="1" customFormat="1" ht="18" customHeight="1" thickBot="1" x14ac:dyDescent="0.2">
      <c r="A21" s="132"/>
      <c r="B21" s="24"/>
      <c r="C21" s="25"/>
      <c r="D21" s="26" t="s">
        <v>124</v>
      </c>
      <c r="E21" s="27"/>
      <c r="F21" s="28"/>
      <c r="G21" s="28"/>
      <c r="H21" s="14">
        <f>SUM(H10:H20)</f>
        <v>0</v>
      </c>
      <c r="I21" s="387"/>
      <c r="J21" s="388"/>
    </row>
    <row r="22" spans="1:10" s="1" customFormat="1" ht="18" customHeight="1" x14ac:dyDescent="0.15">
      <c r="A22" s="133"/>
      <c r="B22" s="5"/>
      <c r="C22" s="6"/>
      <c r="D22" s="7"/>
      <c r="E22" s="8"/>
      <c r="F22" s="9"/>
      <c r="G22" s="10"/>
      <c r="H22" s="11"/>
      <c r="I22" s="12"/>
      <c r="J22" s="134"/>
    </row>
    <row r="23" spans="1:10" s="1" customFormat="1" ht="18" customHeight="1" x14ac:dyDescent="0.15">
      <c r="A23" s="135" t="s">
        <v>11</v>
      </c>
      <c r="B23" s="136" t="s">
        <v>84</v>
      </c>
      <c r="C23" s="137"/>
      <c r="D23" s="138"/>
      <c r="E23" s="110"/>
      <c r="F23" s="125"/>
      <c r="G23" s="111"/>
      <c r="H23" s="112"/>
      <c r="I23" s="406"/>
      <c r="J23" s="390"/>
    </row>
    <row r="24" spans="1:10" s="1" customFormat="1" ht="18" customHeight="1" x14ac:dyDescent="0.15">
      <c r="A24" s="139" t="s">
        <v>9</v>
      </c>
      <c r="B24" s="140" t="s">
        <v>119</v>
      </c>
      <c r="C24" s="141" t="s">
        <v>16</v>
      </c>
      <c r="D24" s="138"/>
      <c r="E24" s="110"/>
      <c r="F24" s="142"/>
      <c r="G24" s="112"/>
      <c r="H24" s="116"/>
      <c r="I24" s="389"/>
      <c r="J24" s="390"/>
    </row>
    <row r="25" spans="1:10" s="248" customFormat="1" ht="18" customHeight="1" x14ac:dyDescent="0.15">
      <c r="A25" s="160">
        <v>1</v>
      </c>
      <c r="B25" s="161" t="s">
        <v>39</v>
      </c>
      <c r="C25" s="162" t="s">
        <v>26</v>
      </c>
      <c r="D25" s="163"/>
      <c r="E25" s="156" t="s">
        <v>24</v>
      </c>
      <c r="F25" s="279">
        <v>248</v>
      </c>
      <c r="G25" s="143"/>
      <c r="H25" s="158">
        <f>F25*G25</f>
        <v>0</v>
      </c>
      <c r="I25" s="164" t="s">
        <v>12</v>
      </c>
      <c r="J25" s="165" t="s">
        <v>139</v>
      </c>
    </row>
    <row r="26" spans="1:10" s="1" customFormat="1" ht="18" customHeight="1" x14ac:dyDescent="0.15">
      <c r="A26" s="160"/>
      <c r="B26" s="161" t="s">
        <v>40</v>
      </c>
      <c r="C26" s="162"/>
      <c r="D26" s="163"/>
      <c r="E26" s="156"/>
      <c r="F26" s="159"/>
      <c r="G26" s="44"/>
      <c r="H26" s="159"/>
      <c r="I26" s="164"/>
      <c r="J26" s="165"/>
    </row>
    <row r="27" spans="1:10" s="248" customFormat="1" ht="18" customHeight="1" x14ac:dyDescent="0.15">
      <c r="A27" s="160">
        <v>2</v>
      </c>
      <c r="B27" s="161" t="s">
        <v>55</v>
      </c>
      <c r="C27" s="162" t="s">
        <v>23</v>
      </c>
      <c r="D27" s="163"/>
      <c r="E27" s="156" t="s">
        <v>24</v>
      </c>
      <c r="F27" s="159">
        <f>35.76+35.76+48.16+48.16+42.56+24.8</f>
        <v>235.2</v>
      </c>
      <c r="G27" s="143"/>
      <c r="H27" s="158">
        <f t="shared" ref="H27:H40" si="1">F27*G27</f>
        <v>0</v>
      </c>
      <c r="I27" s="164" t="s">
        <v>12</v>
      </c>
      <c r="J27" s="165" t="s">
        <v>140</v>
      </c>
    </row>
    <row r="28" spans="1:10" s="248" customFormat="1" ht="18" customHeight="1" x14ac:dyDescent="0.15">
      <c r="A28" s="160">
        <v>3</v>
      </c>
      <c r="B28" s="161" t="s">
        <v>28</v>
      </c>
      <c r="C28" s="162" t="s">
        <v>159</v>
      </c>
      <c r="D28" s="163"/>
      <c r="E28" s="156" t="s">
        <v>24</v>
      </c>
      <c r="F28" s="279">
        <f>26.88+11.52</f>
        <v>38.4</v>
      </c>
      <c r="G28" s="143"/>
      <c r="H28" s="158">
        <f t="shared" si="1"/>
        <v>0</v>
      </c>
      <c r="I28" s="164" t="s">
        <v>12</v>
      </c>
      <c r="J28" s="165" t="s">
        <v>30</v>
      </c>
    </row>
    <row r="29" spans="1:10" s="45" customFormat="1" ht="18" customHeight="1" x14ac:dyDescent="0.15">
      <c r="A29" s="160">
        <v>4</v>
      </c>
      <c r="B29" s="161" t="s">
        <v>182</v>
      </c>
      <c r="C29" s="162" t="s">
        <v>50</v>
      </c>
      <c r="D29" s="163"/>
      <c r="E29" s="156" t="s">
        <v>24</v>
      </c>
      <c r="F29" s="250">
        <f>2.9*2.8*4*1.1</f>
        <v>35.728000000000002</v>
      </c>
      <c r="G29" s="143"/>
      <c r="H29" s="158">
        <f t="shared" si="1"/>
        <v>0</v>
      </c>
      <c r="I29" s="164" t="s">
        <v>12</v>
      </c>
      <c r="J29" s="165" t="s">
        <v>183</v>
      </c>
    </row>
    <row r="30" spans="1:10" s="45" customFormat="1" ht="18" customHeight="1" x14ac:dyDescent="0.15">
      <c r="A30" s="167">
        <v>5</v>
      </c>
      <c r="B30" s="251" t="s">
        <v>151</v>
      </c>
      <c r="C30" s="54"/>
      <c r="D30" s="55"/>
      <c r="E30" s="156" t="s">
        <v>34</v>
      </c>
      <c r="F30" s="57">
        <v>31</v>
      </c>
      <c r="G30" s="143"/>
      <c r="H30" s="158">
        <f t="shared" si="1"/>
        <v>0</v>
      </c>
      <c r="I30" s="164" t="s">
        <v>12</v>
      </c>
      <c r="J30" s="165" t="s">
        <v>141</v>
      </c>
    </row>
    <row r="31" spans="1:10" s="45" customFormat="1" ht="18" customHeight="1" x14ac:dyDescent="0.15">
      <c r="A31" s="167"/>
      <c r="B31" s="252" t="s">
        <v>146</v>
      </c>
      <c r="C31" s="54"/>
      <c r="D31" s="55"/>
      <c r="E31" s="156"/>
      <c r="F31" s="57"/>
      <c r="G31" s="143"/>
      <c r="H31" s="158"/>
      <c r="I31" s="164"/>
      <c r="J31" s="165"/>
    </row>
    <row r="32" spans="1:10" s="248" customFormat="1" ht="18" customHeight="1" x14ac:dyDescent="0.15">
      <c r="A32" s="167">
        <v>6</v>
      </c>
      <c r="B32" s="251" t="s">
        <v>152</v>
      </c>
      <c r="C32" s="54"/>
      <c r="D32" s="55"/>
      <c r="E32" s="156" t="s">
        <v>125</v>
      </c>
      <c r="F32" s="57">
        <f>31*0.8</f>
        <v>24.8</v>
      </c>
      <c r="G32" s="143"/>
      <c r="H32" s="158">
        <f t="shared" si="1"/>
        <v>0</v>
      </c>
      <c r="I32" s="164" t="s">
        <v>12</v>
      </c>
      <c r="J32" s="165" t="s">
        <v>46</v>
      </c>
    </row>
    <row r="33" spans="1:14" s="45" customFormat="1" ht="18" customHeight="1" x14ac:dyDescent="0.15">
      <c r="A33" s="167">
        <v>7</v>
      </c>
      <c r="B33" s="161" t="s">
        <v>53</v>
      </c>
      <c r="C33" s="162" t="s">
        <v>62</v>
      </c>
      <c r="D33" s="163"/>
      <c r="E33" s="156"/>
      <c r="F33" s="159"/>
      <c r="G33" s="44"/>
      <c r="H33" s="159"/>
      <c r="I33" s="164"/>
      <c r="J33" s="165"/>
    </row>
    <row r="34" spans="1:14" s="45" customFormat="1" ht="18" customHeight="1" x14ac:dyDescent="0.15">
      <c r="A34" s="166"/>
      <c r="B34" s="161" t="s">
        <v>48</v>
      </c>
      <c r="C34" s="162"/>
      <c r="D34" s="163"/>
      <c r="E34" s="156" t="s">
        <v>24</v>
      </c>
      <c r="F34" s="159">
        <f>6.4*0.9</f>
        <v>5.7600000000000007</v>
      </c>
      <c r="G34" s="143"/>
      <c r="H34" s="158">
        <f t="shared" si="1"/>
        <v>0</v>
      </c>
      <c r="I34" s="164" t="s">
        <v>12</v>
      </c>
      <c r="J34" s="165" t="s">
        <v>46</v>
      </c>
    </row>
    <row r="35" spans="1:14" s="45" customFormat="1" ht="18" customHeight="1" x14ac:dyDescent="0.15">
      <c r="A35" s="166"/>
      <c r="B35" s="161" t="s">
        <v>170</v>
      </c>
      <c r="C35" s="162"/>
      <c r="D35" s="163"/>
      <c r="E35" s="156"/>
      <c r="F35" s="159"/>
      <c r="G35" s="44"/>
      <c r="H35" s="159"/>
      <c r="I35" s="164"/>
      <c r="J35" s="165"/>
    </row>
    <row r="36" spans="1:14" s="45" customFormat="1" ht="18" customHeight="1" x14ac:dyDescent="0.15">
      <c r="A36" s="166"/>
      <c r="B36" s="161" t="s">
        <v>47</v>
      </c>
      <c r="C36" s="162"/>
      <c r="D36" s="163"/>
      <c r="E36" s="156" t="s">
        <v>8</v>
      </c>
      <c r="F36" s="159">
        <v>1</v>
      </c>
      <c r="G36" s="143"/>
      <c r="H36" s="158">
        <f t="shared" si="1"/>
        <v>0</v>
      </c>
      <c r="I36" s="164" t="s">
        <v>12</v>
      </c>
      <c r="J36" s="165" t="s">
        <v>17</v>
      </c>
    </row>
    <row r="37" spans="1:14" s="45" customFormat="1" ht="18" customHeight="1" x14ac:dyDescent="0.15">
      <c r="A37" s="167">
        <v>8</v>
      </c>
      <c r="B37" s="161" t="s">
        <v>147</v>
      </c>
      <c r="C37" s="162"/>
      <c r="D37" s="163"/>
      <c r="E37" s="156"/>
      <c r="F37" s="159"/>
      <c r="G37" s="44"/>
      <c r="H37" s="159"/>
      <c r="I37" s="164"/>
      <c r="J37" s="165"/>
    </row>
    <row r="38" spans="1:14" s="45" customFormat="1" ht="18" customHeight="1" x14ac:dyDescent="0.15">
      <c r="A38" s="166"/>
      <c r="B38" s="161" t="s">
        <v>156</v>
      </c>
      <c r="C38" s="162"/>
      <c r="D38" s="163"/>
      <c r="E38" s="156" t="s">
        <v>64</v>
      </c>
      <c r="F38" s="159">
        <v>2</v>
      </c>
      <c r="G38" s="143"/>
      <c r="H38" s="158">
        <f>F38*G38</f>
        <v>0</v>
      </c>
      <c r="I38" s="164" t="s">
        <v>12</v>
      </c>
      <c r="J38" s="165" t="s">
        <v>17</v>
      </c>
    </row>
    <row r="39" spans="1:14" s="45" customFormat="1" ht="18" customHeight="1" x14ac:dyDescent="0.15">
      <c r="A39" s="166"/>
      <c r="B39" s="161" t="s">
        <v>87</v>
      </c>
      <c r="C39" s="162"/>
      <c r="D39" s="163"/>
      <c r="E39" s="156"/>
      <c r="F39" s="159"/>
      <c r="G39" s="44"/>
      <c r="H39" s="159"/>
      <c r="I39" s="164"/>
      <c r="J39" s="165"/>
    </row>
    <row r="40" spans="1:14" s="45" customFormat="1" ht="18" customHeight="1" thickBot="1" x14ac:dyDescent="0.2">
      <c r="A40" s="167">
        <v>9</v>
      </c>
      <c r="B40" s="251" t="s">
        <v>56</v>
      </c>
      <c r="C40" s="54"/>
      <c r="D40" s="55"/>
      <c r="E40" s="156" t="s">
        <v>34</v>
      </c>
      <c r="F40" s="247">
        <v>25</v>
      </c>
      <c r="G40" s="143"/>
      <c r="H40" s="158">
        <f t="shared" si="1"/>
        <v>0</v>
      </c>
      <c r="I40" s="164" t="s">
        <v>12</v>
      </c>
      <c r="J40" s="165" t="s">
        <v>17</v>
      </c>
      <c r="N40" s="301"/>
    </row>
    <row r="41" spans="1:14" s="1" customFormat="1" ht="18" customHeight="1" thickBot="1" x14ac:dyDescent="0.2">
      <c r="A41" s="132"/>
      <c r="B41" s="24"/>
      <c r="C41" s="25"/>
      <c r="D41" s="29" t="s">
        <v>120</v>
      </c>
      <c r="E41" s="30"/>
      <c r="F41" s="14"/>
      <c r="G41" s="15"/>
      <c r="H41" s="16">
        <f>SUM(H25:H40)</f>
        <v>0</v>
      </c>
      <c r="I41" s="396"/>
      <c r="J41" s="397"/>
    </row>
    <row r="42" spans="1:14" s="1" customFormat="1" ht="18" customHeight="1" x14ac:dyDescent="0.15">
      <c r="A42" s="147"/>
      <c r="B42" s="31"/>
      <c r="C42" s="32"/>
      <c r="D42" s="33"/>
      <c r="E42" s="34"/>
      <c r="F42" s="17"/>
      <c r="G42" s="18"/>
      <c r="H42" s="19"/>
      <c r="I42" s="20"/>
      <c r="J42" s="148"/>
    </row>
    <row r="43" spans="1:14" s="1" customFormat="1" ht="18" customHeight="1" x14ac:dyDescent="0.15">
      <c r="A43" s="149" t="s">
        <v>18</v>
      </c>
      <c r="B43" s="150" t="s">
        <v>110</v>
      </c>
      <c r="C43" s="141" t="s">
        <v>16</v>
      </c>
      <c r="D43" s="138"/>
      <c r="E43" s="110"/>
      <c r="F43" s="142"/>
      <c r="G43" s="112"/>
      <c r="H43" s="116"/>
      <c r="I43" s="389"/>
      <c r="J43" s="390"/>
    </row>
    <row r="44" spans="1:14" s="13" customFormat="1" ht="18" customHeight="1" thickBot="1" x14ac:dyDescent="0.2">
      <c r="A44" s="123">
        <v>1</v>
      </c>
      <c r="B44" s="113" t="s">
        <v>153</v>
      </c>
      <c r="C44" s="114" t="s">
        <v>63</v>
      </c>
      <c r="D44" s="115"/>
      <c r="E44" s="110" t="s">
        <v>24</v>
      </c>
      <c r="F44" s="116">
        <v>33</v>
      </c>
      <c r="G44" s="143"/>
      <c r="H44" s="112">
        <f>F44*G44</f>
        <v>0</v>
      </c>
      <c r="I44" s="126" t="s">
        <v>12</v>
      </c>
      <c r="J44" s="127" t="s">
        <v>143</v>
      </c>
    </row>
    <row r="45" spans="1:14" s="1" customFormat="1" ht="18" customHeight="1" thickBot="1" x14ac:dyDescent="0.2">
      <c r="A45" s="132"/>
      <c r="B45" s="24"/>
      <c r="C45" s="25"/>
      <c r="D45" s="29" t="s">
        <v>111</v>
      </c>
      <c r="E45" s="30"/>
      <c r="F45" s="14"/>
      <c r="G45" s="15"/>
      <c r="H45" s="16">
        <f>SUM(H44:H44)</f>
        <v>0</v>
      </c>
      <c r="I45" s="396"/>
      <c r="J45" s="397"/>
    </row>
    <row r="46" spans="1:14" s="45" customFormat="1" ht="18" customHeight="1" x14ac:dyDescent="0.15">
      <c r="A46" s="152" t="s">
        <v>19</v>
      </c>
      <c r="B46" s="153" t="s">
        <v>112</v>
      </c>
      <c r="C46" s="154" t="s">
        <v>16</v>
      </c>
      <c r="D46" s="155"/>
      <c r="E46" s="156"/>
      <c r="F46" s="157"/>
      <c r="G46" s="158"/>
      <c r="H46" s="159"/>
      <c r="I46" s="393"/>
      <c r="J46" s="394"/>
    </row>
    <row r="47" spans="1:14" s="248" customFormat="1" ht="18" customHeight="1" x14ac:dyDescent="0.15">
      <c r="A47" s="160">
        <v>1</v>
      </c>
      <c r="B47" s="161" t="s">
        <v>38</v>
      </c>
      <c r="C47" s="162" t="s">
        <v>27</v>
      </c>
      <c r="D47" s="163"/>
      <c r="E47" s="156" t="s">
        <v>24</v>
      </c>
      <c r="F47" s="159">
        <v>25</v>
      </c>
      <c r="G47" s="143"/>
      <c r="H47" s="158">
        <f t="shared" ref="H47:H58" si="2">F47*G47</f>
        <v>0</v>
      </c>
      <c r="I47" s="164" t="s">
        <v>12</v>
      </c>
      <c r="J47" s="165" t="s">
        <v>139</v>
      </c>
    </row>
    <row r="48" spans="1:14" s="248" customFormat="1" ht="18" customHeight="1" x14ac:dyDescent="0.15">
      <c r="A48" s="160">
        <v>2</v>
      </c>
      <c r="B48" s="161" t="s">
        <v>60</v>
      </c>
      <c r="C48" s="162" t="s">
        <v>23</v>
      </c>
      <c r="D48" s="163"/>
      <c r="E48" s="156" t="s">
        <v>24</v>
      </c>
      <c r="F48" s="159">
        <f>25.26+10.5</f>
        <v>35.760000000000005</v>
      </c>
      <c r="G48" s="143"/>
      <c r="H48" s="158">
        <f t="shared" si="2"/>
        <v>0</v>
      </c>
      <c r="I48" s="164" t="s">
        <v>12</v>
      </c>
      <c r="J48" s="165" t="s">
        <v>140</v>
      </c>
    </row>
    <row r="49" spans="1:10" s="1" customFormat="1" ht="18" customHeight="1" x14ac:dyDescent="0.15">
      <c r="A49" s="144">
        <v>3</v>
      </c>
      <c r="B49" s="113" t="s">
        <v>151</v>
      </c>
      <c r="C49" s="2"/>
      <c r="D49" s="3"/>
      <c r="E49" s="110" t="s">
        <v>34</v>
      </c>
      <c r="F49" s="4">
        <v>10.5</v>
      </c>
      <c r="G49" s="111"/>
      <c r="H49" s="158">
        <f t="shared" si="2"/>
        <v>0</v>
      </c>
      <c r="I49" s="126" t="s">
        <v>12</v>
      </c>
      <c r="J49" s="127" t="s">
        <v>141</v>
      </c>
    </row>
    <row r="50" spans="1:10" s="1" customFormat="1" ht="18" customHeight="1" x14ac:dyDescent="0.15">
      <c r="A50" s="144"/>
      <c r="B50" s="145" t="s">
        <v>146</v>
      </c>
      <c r="C50" s="2"/>
      <c r="D50" s="3"/>
      <c r="E50" s="110"/>
      <c r="F50" s="4"/>
      <c r="G50" s="111"/>
      <c r="H50" s="112"/>
      <c r="I50" s="126"/>
      <c r="J50" s="127"/>
    </row>
    <row r="51" spans="1:10" s="248" customFormat="1" ht="18" customHeight="1" x14ac:dyDescent="0.15">
      <c r="A51" s="167">
        <v>4</v>
      </c>
      <c r="B51" s="251" t="s">
        <v>152</v>
      </c>
      <c r="C51" s="54"/>
      <c r="D51" s="55"/>
      <c r="E51" s="156" t="s">
        <v>125</v>
      </c>
      <c r="F51" s="57">
        <f>10.5*0.8</f>
        <v>8.4</v>
      </c>
      <c r="G51" s="143"/>
      <c r="H51" s="158">
        <f t="shared" si="2"/>
        <v>0</v>
      </c>
      <c r="I51" s="164" t="s">
        <v>12</v>
      </c>
      <c r="J51" s="165" t="s">
        <v>46</v>
      </c>
    </row>
    <row r="52" spans="1:10" s="45" customFormat="1" ht="18" customHeight="1" x14ac:dyDescent="0.15">
      <c r="A52" s="160">
        <v>5</v>
      </c>
      <c r="B52" s="161" t="s">
        <v>182</v>
      </c>
      <c r="C52" s="162" t="s">
        <v>50</v>
      </c>
      <c r="D52" s="163"/>
      <c r="E52" s="156" t="s">
        <v>24</v>
      </c>
      <c r="F52" s="250">
        <f>2.9*2.8*1*1.1</f>
        <v>8.9320000000000004</v>
      </c>
      <c r="G52" s="143"/>
      <c r="H52" s="158">
        <f t="shared" si="2"/>
        <v>0</v>
      </c>
      <c r="I52" s="164" t="s">
        <v>12</v>
      </c>
      <c r="J52" s="165" t="s">
        <v>183</v>
      </c>
    </row>
    <row r="53" spans="1:10" s="45" customFormat="1" ht="18" customHeight="1" x14ac:dyDescent="0.15">
      <c r="A53" s="167">
        <v>6</v>
      </c>
      <c r="B53" s="161" t="s">
        <v>58</v>
      </c>
      <c r="C53" s="162" t="s">
        <v>57</v>
      </c>
      <c r="D53" s="163"/>
      <c r="E53" s="156"/>
      <c r="F53" s="159"/>
      <c r="G53" s="44"/>
      <c r="H53" s="159"/>
      <c r="I53" s="164"/>
      <c r="J53" s="165"/>
    </row>
    <row r="54" spans="1:10" s="45" customFormat="1" ht="18" customHeight="1" x14ac:dyDescent="0.15">
      <c r="A54" s="166"/>
      <c r="B54" s="161" t="s">
        <v>171</v>
      </c>
      <c r="C54" s="162"/>
      <c r="D54" s="163"/>
      <c r="E54" s="156" t="s">
        <v>24</v>
      </c>
      <c r="F54" s="246">
        <f>(1.986*2.8)-(0.9*2.2)</f>
        <v>3.5807999999999991</v>
      </c>
      <c r="G54" s="143"/>
      <c r="H54" s="158">
        <f t="shared" si="2"/>
        <v>0</v>
      </c>
      <c r="I54" s="164" t="s">
        <v>12</v>
      </c>
      <c r="J54" s="165" t="s">
        <v>35</v>
      </c>
    </row>
    <row r="55" spans="1:10" s="45" customFormat="1" ht="18" customHeight="1" x14ac:dyDescent="0.15">
      <c r="A55" s="166"/>
      <c r="B55" s="161" t="s">
        <v>45</v>
      </c>
      <c r="C55" s="162"/>
      <c r="D55" s="163"/>
      <c r="E55" s="156" t="s">
        <v>34</v>
      </c>
      <c r="F55" s="159">
        <v>8.6720000000000006</v>
      </c>
      <c r="G55" s="143"/>
      <c r="H55" s="158">
        <f t="shared" si="2"/>
        <v>0</v>
      </c>
      <c r="I55" s="164" t="s">
        <v>12</v>
      </c>
      <c r="J55" s="165" t="s">
        <v>17</v>
      </c>
    </row>
    <row r="56" spans="1:10" s="45" customFormat="1" ht="18" customHeight="1" x14ac:dyDescent="0.15">
      <c r="A56" s="166"/>
      <c r="B56" s="161" t="s">
        <v>47</v>
      </c>
      <c r="C56" s="162"/>
      <c r="D56" s="163"/>
      <c r="E56" s="156" t="s">
        <v>8</v>
      </c>
      <c r="F56" s="159">
        <v>1</v>
      </c>
      <c r="G56" s="143"/>
      <c r="H56" s="158">
        <f t="shared" si="2"/>
        <v>0</v>
      </c>
      <c r="I56" s="164" t="s">
        <v>12</v>
      </c>
      <c r="J56" s="165" t="s">
        <v>17</v>
      </c>
    </row>
    <row r="57" spans="1:10" s="45" customFormat="1" ht="18" customHeight="1" x14ac:dyDescent="0.15">
      <c r="A57" s="167">
        <v>7</v>
      </c>
      <c r="B57" s="161" t="s">
        <v>53</v>
      </c>
      <c r="C57" s="162"/>
      <c r="D57" s="163"/>
      <c r="E57" s="156"/>
      <c r="F57" s="159"/>
      <c r="G57" s="44"/>
      <c r="H57" s="159"/>
      <c r="I57" s="164"/>
      <c r="J57" s="165"/>
    </row>
    <row r="58" spans="1:10" s="45" customFormat="1" ht="18" customHeight="1" x14ac:dyDescent="0.15">
      <c r="A58" s="166"/>
      <c r="B58" s="161" t="s">
        <v>48</v>
      </c>
      <c r="C58" s="162" t="s">
        <v>59</v>
      </c>
      <c r="D58" s="163"/>
      <c r="E58" s="156" t="s">
        <v>24</v>
      </c>
      <c r="F58" s="159">
        <f>(11*2.8)-(1.98*2.8)</f>
        <v>25.255999999999997</v>
      </c>
      <c r="G58" s="143"/>
      <c r="H58" s="158">
        <f t="shared" si="2"/>
        <v>0</v>
      </c>
      <c r="I58" s="164" t="s">
        <v>12</v>
      </c>
      <c r="J58" s="165" t="s">
        <v>46</v>
      </c>
    </row>
    <row r="59" spans="1:10" s="45" customFormat="1" ht="18" customHeight="1" x14ac:dyDescent="0.15">
      <c r="A59" s="166"/>
      <c r="B59" s="161" t="s">
        <v>49</v>
      </c>
      <c r="C59" s="162"/>
      <c r="D59" s="163"/>
      <c r="E59" s="156"/>
      <c r="F59" s="159"/>
      <c r="G59" s="44"/>
      <c r="H59" s="159"/>
      <c r="I59" s="164"/>
      <c r="J59" s="165"/>
    </row>
    <row r="60" spans="1:10" s="45" customFormat="1" ht="18" customHeight="1" x14ac:dyDescent="0.15">
      <c r="A60" s="166"/>
      <c r="B60" s="161" t="s">
        <v>47</v>
      </c>
      <c r="C60" s="162"/>
      <c r="D60" s="163"/>
      <c r="E60" s="156" t="s">
        <v>8</v>
      </c>
      <c r="F60" s="159">
        <v>1</v>
      </c>
      <c r="G60" s="143"/>
      <c r="H60" s="158">
        <f>F60*G60</f>
        <v>0</v>
      </c>
      <c r="I60" s="164" t="s">
        <v>12</v>
      </c>
      <c r="J60" s="165" t="s">
        <v>17</v>
      </c>
    </row>
    <row r="61" spans="1:10" s="45" customFormat="1" ht="18" customHeight="1" x14ac:dyDescent="0.15">
      <c r="A61" s="167">
        <v>8</v>
      </c>
      <c r="B61" s="53" t="s">
        <v>154</v>
      </c>
      <c r="C61" s="54" t="s">
        <v>160</v>
      </c>
      <c r="D61" s="55"/>
      <c r="E61" s="56"/>
      <c r="F61" s="57"/>
      <c r="G61" s="44"/>
      <c r="H61" s="57"/>
      <c r="I61" s="58"/>
      <c r="J61" s="168"/>
    </row>
    <row r="62" spans="1:10" s="45" customFormat="1" ht="18" customHeight="1" x14ac:dyDescent="0.15">
      <c r="A62" s="160"/>
      <c r="B62" s="161" t="s">
        <v>172</v>
      </c>
      <c r="C62" s="162"/>
      <c r="D62" s="163"/>
      <c r="E62" s="156" t="s">
        <v>24</v>
      </c>
      <c r="F62" s="159">
        <v>1.9800000000000002</v>
      </c>
      <c r="G62" s="143"/>
      <c r="H62" s="158">
        <f>F62*G62</f>
        <v>0</v>
      </c>
      <c r="I62" s="58" t="s">
        <v>12</v>
      </c>
      <c r="J62" s="168" t="s">
        <v>35</v>
      </c>
    </row>
    <row r="63" spans="1:10" s="45" customFormat="1" ht="18" customHeight="1" x14ac:dyDescent="0.15">
      <c r="A63" s="167"/>
      <c r="B63" s="161" t="s">
        <v>41</v>
      </c>
      <c r="C63" s="54"/>
      <c r="D63" s="55"/>
      <c r="E63" s="56" t="s">
        <v>25</v>
      </c>
      <c r="F63" s="57">
        <v>2</v>
      </c>
      <c r="G63" s="143"/>
      <c r="H63" s="158">
        <f t="shared" ref="H63:H65" si="3">F63*G63</f>
        <v>0</v>
      </c>
      <c r="I63" s="58" t="s">
        <v>12</v>
      </c>
      <c r="J63" s="168" t="s">
        <v>54</v>
      </c>
    </row>
    <row r="64" spans="1:10" s="45" customFormat="1" ht="18" customHeight="1" x14ac:dyDescent="0.15">
      <c r="A64" s="167"/>
      <c r="B64" s="161" t="s">
        <v>42</v>
      </c>
      <c r="C64" s="54"/>
      <c r="D64" s="55"/>
      <c r="E64" s="56" t="s">
        <v>43</v>
      </c>
      <c r="F64" s="57">
        <v>1</v>
      </c>
      <c r="G64" s="143"/>
      <c r="H64" s="158">
        <f t="shared" si="3"/>
        <v>0</v>
      </c>
      <c r="I64" s="58" t="s">
        <v>12</v>
      </c>
      <c r="J64" s="168" t="s">
        <v>54</v>
      </c>
    </row>
    <row r="65" spans="1:10" s="45" customFormat="1" ht="18" customHeight="1" thickBot="1" x14ac:dyDescent="0.2">
      <c r="A65" s="167"/>
      <c r="B65" s="161" t="s">
        <v>44</v>
      </c>
      <c r="C65" s="54"/>
      <c r="D65" s="55"/>
      <c r="E65" s="56" t="s">
        <v>8</v>
      </c>
      <c r="F65" s="57">
        <v>1</v>
      </c>
      <c r="G65" s="143"/>
      <c r="H65" s="158">
        <f t="shared" si="3"/>
        <v>0</v>
      </c>
      <c r="I65" s="58" t="s">
        <v>12</v>
      </c>
      <c r="J65" s="168" t="s">
        <v>54</v>
      </c>
    </row>
    <row r="66" spans="1:10" s="45" customFormat="1" ht="18" customHeight="1" thickBot="1" x14ac:dyDescent="0.2">
      <c r="A66" s="169"/>
      <c r="B66" s="59"/>
      <c r="C66" s="60"/>
      <c r="D66" s="61" t="s">
        <v>113</v>
      </c>
      <c r="E66" s="62"/>
      <c r="F66" s="63"/>
      <c r="G66" s="64"/>
      <c r="H66" s="65">
        <f>SUM(H47:H65)</f>
        <v>0</v>
      </c>
      <c r="I66" s="375"/>
      <c r="J66" s="377"/>
    </row>
    <row r="67" spans="1:10" s="45" customFormat="1" ht="18" customHeight="1" x14ac:dyDescent="0.15">
      <c r="A67" s="152" t="s">
        <v>20</v>
      </c>
      <c r="B67" s="153" t="s">
        <v>114</v>
      </c>
      <c r="C67" s="154" t="s">
        <v>16</v>
      </c>
      <c r="D67" s="155"/>
      <c r="E67" s="156"/>
      <c r="F67" s="157"/>
      <c r="G67" s="158"/>
      <c r="H67" s="159"/>
      <c r="I67" s="393"/>
      <c r="J67" s="394"/>
    </row>
    <row r="68" spans="1:10" s="248" customFormat="1" ht="18" customHeight="1" x14ac:dyDescent="0.15">
      <c r="A68" s="160">
        <v>1</v>
      </c>
      <c r="B68" s="161" t="s">
        <v>38</v>
      </c>
      <c r="C68" s="162" t="s">
        <v>27</v>
      </c>
      <c r="D68" s="163"/>
      <c r="E68" s="156" t="s">
        <v>24</v>
      </c>
      <c r="F68" s="159">
        <v>25</v>
      </c>
      <c r="G68" s="143"/>
      <c r="H68" s="158">
        <f t="shared" ref="H68:H86" si="4">F68*G68</f>
        <v>0</v>
      </c>
      <c r="I68" s="164" t="s">
        <v>12</v>
      </c>
      <c r="J68" s="165" t="s">
        <v>139</v>
      </c>
    </row>
    <row r="69" spans="1:10" s="248" customFormat="1" ht="18" customHeight="1" x14ac:dyDescent="0.15">
      <c r="A69" s="160">
        <v>2</v>
      </c>
      <c r="B69" s="161" t="s">
        <v>60</v>
      </c>
      <c r="C69" s="162" t="s">
        <v>23</v>
      </c>
      <c r="D69" s="163"/>
      <c r="E69" s="156" t="s">
        <v>24</v>
      </c>
      <c r="F69" s="159">
        <f>25.26+10.5</f>
        <v>35.760000000000005</v>
      </c>
      <c r="G69" s="143"/>
      <c r="H69" s="158">
        <f t="shared" si="4"/>
        <v>0</v>
      </c>
      <c r="I69" s="164" t="s">
        <v>12</v>
      </c>
      <c r="J69" s="165" t="s">
        <v>140</v>
      </c>
    </row>
    <row r="70" spans="1:10" s="1" customFormat="1" ht="18" customHeight="1" x14ac:dyDescent="0.15">
      <c r="A70" s="144">
        <v>3</v>
      </c>
      <c r="B70" s="113" t="s">
        <v>151</v>
      </c>
      <c r="C70" s="2"/>
      <c r="D70" s="3"/>
      <c r="E70" s="110" t="s">
        <v>34</v>
      </c>
      <c r="F70" s="4">
        <v>10.5</v>
      </c>
      <c r="G70" s="111"/>
      <c r="H70" s="158">
        <f t="shared" si="4"/>
        <v>0</v>
      </c>
      <c r="I70" s="126" t="s">
        <v>12</v>
      </c>
      <c r="J70" s="127" t="s">
        <v>141</v>
      </c>
    </row>
    <row r="71" spans="1:10" s="1" customFormat="1" ht="18" customHeight="1" x14ac:dyDescent="0.15">
      <c r="A71" s="144"/>
      <c r="B71" s="145" t="s">
        <v>146</v>
      </c>
      <c r="C71" s="2"/>
      <c r="D71" s="3"/>
      <c r="E71" s="110"/>
      <c r="F71" s="4"/>
      <c r="G71" s="111"/>
      <c r="H71" s="112"/>
      <c r="I71" s="126"/>
      <c r="J71" s="127"/>
    </row>
    <row r="72" spans="1:10" s="248" customFormat="1" ht="18" customHeight="1" x14ac:dyDescent="0.15">
      <c r="A72" s="167">
        <v>4</v>
      </c>
      <c r="B72" s="251" t="s">
        <v>152</v>
      </c>
      <c r="C72" s="54"/>
      <c r="D72" s="55"/>
      <c r="E72" s="156" t="s">
        <v>125</v>
      </c>
      <c r="F72" s="57">
        <f>10.5*0.8</f>
        <v>8.4</v>
      </c>
      <c r="G72" s="143"/>
      <c r="H72" s="158">
        <f t="shared" si="4"/>
        <v>0</v>
      </c>
      <c r="I72" s="164" t="s">
        <v>12</v>
      </c>
      <c r="J72" s="165" t="s">
        <v>46</v>
      </c>
    </row>
    <row r="73" spans="1:10" s="248" customFormat="1" ht="18" customHeight="1" x14ac:dyDescent="0.15">
      <c r="A73" s="160">
        <v>5</v>
      </c>
      <c r="B73" s="161" t="s">
        <v>182</v>
      </c>
      <c r="C73" s="162" t="s">
        <v>50</v>
      </c>
      <c r="D73" s="163"/>
      <c r="E73" s="156" t="s">
        <v>24</v>
      </c>
      <c r="F73" s="250">
        <f>2.9*2.8*1*1.1</f>
        <v>8.9320000000000004</v>
      </c>
      <c r="G73" s="143"/>
      <c r="H73" s="158">
        <f t="shared" si="4"/>
        <v>0</v>
      </c>
      <c r="I73" s="164" t="s">
        <v>12</v>
      </c>
      <c r="J73" s="165" t="s">
        <v>183</v>
      </c>
    </row>
    <row r="74" spans="1:10" s="45" customFormat="1" ht="18" customHeight="1" x14ac:dyDescent="0.15">
      <c r="A74" s="166">
        <v>6</v>
      </c>
      <c r="B74" s="161" t="s">
        <v>58</v>
      </c>
      <c r="C74" s="162" t="s">
        <v>57</v>
      </c>
      <c r="D74" s="163"/>
      <c r="E74" s="156"/>
      <c r="F74" s="159"/>
      <c r="G74" s="44"/>
      <c r="H74" s="159"/>
      <c r="I74" s="164"/>
      <c r="J74" s="165"/>
    </row>
    <row r="75" spans="1:10" s="45" customFormat="1" ht="18" customHeight="1" x14ac:dyDescent="0.15">
      <c r="A75" s="166"/>
      <c r="B75" s="161" t="s">
        <v>171</v>
      </c>
      <c r="C75" s="162"/>
      <c r="D75" s="163"/>
      <c r="E75" s="156" t="s">
        <v>24</v>
      </c>
      <c r="F75" s="246">
        <f>(1.986*2.8)-(0.9*2.2)</f>
        <v>3.5807999999999991</v>
      </c>
      <c r="G75" s="143"/>
      <c r="H75" s="158">
        <f t="shared" si="4"/>
        <v>0</v>
      </c>
      <c r="I75" s="164" t="s">
        <v>12</v>
      </c>
      <c r="J75" s="165" t="s">
        <v>35</v>
      </c>
    </row>
    <row r="76" spans="1:10" s="45" customFormat="1" ht="18" customHeight="1" x14ac:dyDescent="0.15">
      <c r="A76" s="166"/>
      <c r="B76" s="161" t="s">
        <v>45</v>
      </c>
      <c r="C76" s="162"/>
      <c r="D76" s="163"/>
      <c r="E76" s="156" t="s">
        <v>34</v>
      </c>
      <c r="F76" s="159">
        <v>8.6720000000000006</v>
      </c>
      <c r="G76" s="143"/>
      <c r="H76" s="158">
        <f t="shared" si="4"/>
        <v>0</v>
      </c>
      <c r="I76" s="164" t="s">
        <v>12</v>
      </c>
      <c r="J76" s="165" t="s">
        <v>17</v>
      </c>
    </row>
    <row r="77" spans="1:10" s="45" customFormat="1" ht="18" customHeight="1" x14ac:dyDescent="0.15">
      <c r="A77" s="166"/>
      <c r="B77" s="161" t="s">
        <v>47</v>
      </c>
      <c r="C77" s="162"/>
      <c r="D77" s="163"/>
      <c r="E77" s="156" t="s">
        <v>8</v>
      </c>
      <c r="F77" s="159">
        <v>1</v>
      </c>
      <c r="G77" s="143"/>
      <c r="H77" s="158">
        <f t="shared" si="4"/>
        <v>0</v>
      </c>
      <c r="I77" s="164" t="s">
        <v>12</v>
      </c>
      <c r="J77" s="165" t="s">
        <v>17</v>
      </c>
    </row>
    <row r="78" spans="1:10" s="45" customFormat="1" ht="18" customHeight="1" x14ac:dyDescent="0.15">
      <c r="A78" s="166">
        <v>7</v>
      </c>
      <c r="B78" s="161" t="s">
        <v>53</v>
      </c>
      <c r="C78" s="162"/>
      <c r="D78" s="163"/>
      <c r="E78" s="156"/>
      <c r="F78" s="159"/>
      <c r="G78" s="44"/>
      <c r="H78" s="159"/>
      <c r="I78" s="164"/>
      <c r="J78" s="165"/>
    </row>
    <row r="79" spans="1:10" s="45" customFormat="1" ht="18" customHeight="1" x14ac:dyDescent="0.15">
      <c r="A79" s="166"/>
      <c r="B79" s="161" t="s">
        <v>48</v>
      </c>
      <c r="C79" s="162" t="s">
        <v>59</v>
      </c>
      <c r="D79" s="163"/>
      <c r="E79" s="156" t="s">
        <v>24</v>
      </c>
      <c r="F79" s="159">
        <f>(11*2.8)-(1.98*2.8)</f>
        <v>25.255999999999997</v>
      </c>
      <c r="G79" s="143"/>
      <c r="H79" s="158">
        <f t="shared" si="4"/>
        <v>0</v>
      </c>
      <c r="I79" s="164" t="s">
        <v>12</v>
      </c>
      <c r="J79" s="165" t="s">
        <v>46</v>
      </c>
    </row>
    <row r="80" spans="1:10" s="45" customFormat="1" ht="18" customHeight="1" x14ac:dyDescent="0.15">
      <c r="A80" s="166"/>
      <c r="B80" s="161" t="s">
        <v>49</v>
      </c>
      <c r="C80" s="162"/>
      <c r="D80" s="163"/>
      <c r="E80" s="156"/>
      <c r="F80" s="159"/>
      <c r="G80" s="44"/>
      <c r="H80" s="159"/>
      <c r="I80" s="164"/>
      <c r="J80" s="165"/>
    </row>
    <row r="81" spans="1:10" s="45" customFormat="1" ht="18" customHeight="1" x14ac:dyDescent="0.15">
      <c r="A81" s="166"/>
      <c r="B81" s="161" t="s">
        <v>47</v>
      </c>
      <c r="C81" s="162"/>
      <c r="D81" s="163"/>
      <c r="E81" s="156" t="s">
        <v>8</v>
      </c>
      <c r="F81" s="159">
        <v>1</v>
      </c>
      <c r="G81" s="143"/>
      <c r="H81" s="158">
        <f t="shared" si="4"/>
        <v>0</v>
      </c>
      <c r="I81" s="164" t="s">
        <v>12</v>
      </c>
      <c r="J81" s="165" t="s">
        <v>17</v>
      </c>
    </row>
    <row r="82" spans="1:10" s="45" customFormat="1" ht="18" customHeight="1" x14ac:dyDescent="0.15">
      <c r="A82" s="167">
        <v>8</v>
      </c>
      <c r="B82" s="53" t="s">
        <v>154</v>
      </c>
      <c r="C82" s="54" t="s">
        <v>161</v>
      </c>
      <c r="D82" s="55"/>
      <c r="E82" s="56"/>
      <c r="F82" s="57"/>
      <c r="G82" s="44"/>
      <c r="H82" s="57"/>
      <c r="I82" s="58"/>
      <c r="J82" s="168"/>
    </row>
    <row r="83" spans="1:10" s="45" customFormat="1" ht="18" customHeight="1" x14ac:dyDescent="0.15">
      <c r="A83" s="160"/>
      <c r="B83" s="161" t="s">
        <v>172</v>
      </c>
      <c r="C83" s="162"/>
      <c r="D83" s="163"/>
      <c r="E83" s="156" t="s">
        <v>24</v>
      </c>
      <c r="F83" s="159">
        <f>2.2*0.9</f>
        <v>1.9800000000000002</v>
      </c>
      <c r="G83" s="143"/>
      <c r="H83" s="158">
        <f t="shared" si="4"/>
        <v>0</v>
      </c>
      <c r="I83" s="58" t="s">
        <v>12</v>
      </c>
      <c r="J83" s="168" t="s">
        <v>35</v>
      </c>
    </row>
    <row r="84" spans="1:10" s="45" customFormat="1" ht="18" customHeight="1" x14ac:dyDescent="0.15">
      <c r="A84" s="167"/>
      <c r="B84" s="161" t="s">
        <v>41</v>
      </c>
      <c r="C84" s="54"/>
      <c r="D84" s="55"/>
      <c r="E84" s="56" t="s">
        <v>25</v>
      </c>
      <c r="F84" s="57">
        <v>2</v>
      </c>
      <c r="G84" s="143"/>
      <c r="H84" s="158">
        <f t="shared" si="4"/>
        <v>0</v>
      </c>
      <c r="I84" s="58" t="s">
        <v>12</v>
      </c>
      <c r="J84" s="168" t="s">
        <v>54</v>
      </c>
    </row>
    <row r="85" spans="1:10" s="45" customFormat="1" ht="18" customHeight="1" x14ac:dyDescent="0.15">
      <c r="A85" s="167"/>
      <c r="B85" s="161" t="s">
        <v>42</v>
      </c>
      <c r="C85" s="54"/>
      <c r="D85" s="55"/>
      <c r="E85" s="56" t="s">
        <v>43</v>
      </c>
      <c r="F85" s="57">
        <v>1</v>
      </c>
      <c r="G85" s="143"/>
      <c r="H85" s="158">
        <f t="shared" si="4"/>
        <v>0</v>
      </c>
      <c r="I85" s="58" t="s">
        <v>12</v>
      </c>
      <c r="J85" s="168" t="s">
        <v>54</v>
      </c>
    </row>
    <row r="86" spans="1:10" s="45" customFormat="1" ht="18" customHeight="1" thickBot="1" x14ac:dyDescent="0.2">
      <c r="A86" s="167"/>
      <c r="B86" s="161" t="s">
        <v>44</v>
      </c>
      <c r="C86" s="54"/>
      <c r="D86" s="55"/>
      <c r="E86" s="56" t="s">
        <v>8</v>
      </c>
      <c r="F86" s="57">
        <v>1</v>
      </c>
      <c r="G86" s="143"/>
      <c r="H86" s="158">
        <f t="shared" si="4"/>
        <v>0</v>
      </c>
      <c r="I86" s="58" t="s">
        <v>12</v>
      </c>
      <c r="J86" s="168" t="s">
        <v>54</v>
      </c>
    </row>
    <row r="87" spans="1:10" s="45" customFormat="1" ht="18" customHeight="1" thickBot="1" x14ac:dyDescent="0.2">
      <c r="A87" s="169"/>
      <c r="B87" s="59"/>
      <c r="C87" s="60"/>
      <c r="D87" s="61" t="s">
        <v>115</v>
      </c>
      <c r="E87" s="62"/>
      <c r="F87" s="63"/>
      <c r="G87" s="64"/>
      <c r="H87" s="65">
        <f>SUM(H68:H86)</f>
        <v>0</v>
      </c>
      <c r="I87" s="375"/>
      <c r="J87" s="377"/>
    </row>
    <row r="88" spans="1:10" s="45" customFormat="1" ht="18" customHeight="1" x14ac:dyDescent="0.15">
      <c r="A88" s="152" t="s">
        <v>29</v>
      </c>
      <c r="B88" s="153" t="s">
        <v>175</v>
      </c>
      <c r="C88" s="154" t="s">
        <v>16</v>
      </c>
      <c r="D88" s="155"/>
      <c r="E88" s="156"/>
      <c r="F88" s="157"/>
      <c r="G88" s="158"/>
      <c r="H88" s="159"/>
      <c r="I88" s="393"/>
      <c r="J88" s="394"/>
    </row>
    <row r="89" spans="1:10" s="248" customFormat="1" ht="18" customHeight="1" x14ac:dyDescent="0.15">
      <c r="A89" s="160">
        <v>1</v>
      </c>
      <c r="B89" s="161" t="s">
        <v>38</v>
      </c>
      <c r="C89" s="162" t="s">
        <v>27</v>
      </c>
      <c r="D89" s="163"/>
      <c r="E89" s="156" t="s">
        <v>24</v>
      </c>
      <c r="F89" s="159">
        <v>22</v>
      </c>
      <c r="G89" s="143"/>
      <c r="H89" s="158">
        <f t="shared" ref="H89:H90" si="5">F89*G89</f>
        <v>0</v>
      </c>
      <c r="I89" s="164" t="s">
        <v>12</v>
      </c>
      <c r="J89" s="165" t="s">
        <v>139</v>
      </c>
    </row>
    <row r="90" spans="1:10" s="248" customFormat="1" ht="18" customHeight="1" x14ac:dyDescent="0.15">
      <c r="A90" s="160">
        <v>2</v>
      </c>
      <c r="B90" s="161" t="s">
        <v>60</v>
      </c>
      <c r="C90" s="162" t="s">
        <v>23</v>
      </c>
      <c r="D90" s="163"/>
      <c r="E90" s="156" t="s">
        <v>24</v>
      </c>
      <c r="F90" s="159">
        <f>17.2*2.8</f>
        <v>48.16</v>
      </c>
      <c r="G90" s="143"/>
      <c r="H90" s="158">
        <f t="shared" si="5"/>
        <v>0</v>
      </c>
      <c r="I90" s="164" t="s">
        <v>12</v>
      </c>
      <c r="J90" s="165" t="s">
        <v>140</v>
      </c>
    </row>
    <row r="91" spans="1:10" s="45" customFormat="1" ht="18" customHeight="1" x14ac:dyDescent="0.15">
      <c r="A91" s="166">
        <v>3</v>
      </c>
      <c r="B91" s="161" t="s">
        <v>58</v>
      </c>
      <c r="C91" s="162" t="s">
        <v>57</v>
      </c>
      <c r="D91" s="163"/>
      <c r="E91" s="156"/>
      <c r="F91" s="159"/>
      <c r="G91" s="44"/>
      <c r="H91" s="159"/>
      <c r="I91" s="164"/>
      <c r="J91" s="165"/>
    </row>
    <row r="92" spans="1:10" s="45" customFormat="1" ht="18" customHeight="1" x14ac:dyDescent="0.15">
      <c r="A92" s="166"/>
      <c r="B92" s="161" t="s">
        <v>171</v>
      </c>
      <c r="C92" s="162"/>
      <c r="D92" s="163"/>
      <c r="E92" s="156" t="s">
        <v>24</v>
      </c>
      <c r="F92" s="246">
        <f>(1.986*2.8)-(0.9*2.2)</f>
        <v>3.5807999999999991</v>
      </c>
      <c r="G92" s="143"/>
      <c r="H92" s="158">
        <f t="shared" ref="H92:H94" si="6">F92*G92</f>
        <v>0</v>
      </c>
      <c r="I92" s="164" t="s">
        <v>12</v>
      </c>
      <c r="J92" s="165" t="s">
        <v>35</v>
      </c>
    </row>
    <row r="93" spans="1:10" s="45" customFormat="1" ht="18" customHeight="1" x14ac:dyDescent="0.15">
      <c r="A93" s="166"/>
      <c r="B93" s="161" t="s">
        <v>45</v>
      </c>
      <c r="C93" s="162"/>
      <c r="D93" s="163"/>
      <c r="E93" s="156" t="s">
        <v>34</v>
      </c>
      <c r="F93" s="159">
        <v>8.6720000000000006</v>
      </c>
      <c r="G93" s="143"/>
      <c r="H93" s="158">
        <f t="shared" si="6"/>
        <v>0</v>
      </c>
      <c r="I93" s="164" t="s">
        <v>12</v>
      </c>
      <c r="J93" s="165" t="s">
        <v>17</v>
      </c>
    </row>
    <row r="94" spans="1:10" s="45" customFormat="1" ht="18" customHeight="1" x14ac:dyDescent="0.15">
      <c r="A94" s="166"/>
      <c r="B94" s="161" t="s">
        <v>47</v>
      </c>
      <c r="C94" s="162"/>
      <c r="D94" s="163"/>
      <c r="E94" s="156" t="s">
        <v>8</v>
      </c>
      <c r="F94" s="159">
        <v>1</v>
      </c>
      <c r="G94" s="143"/>
      <c r="H94" s="158">
        <f t="shared" si="6"/>
        <v>0</v>
      </c>
      <c r="I94" s="164" t="s">
        <v>12</v>
      </c>
      <c r="J94" s="165" t="s">
        <v>17</v>
      </c>
    </row>
    <row r="95" spans="1:10" s="45" customFormat="1" ht="18" customHeight="1" x14ac:dyDescent="0.15">
      <c r="A95" s="166">
        <v>4</v>
      </c>
      <c r="B95" s="161" t="s">
        <v>53</v>
      </c>
      <c r="C95" s="162"/>
      <c r="D95" s="163"/>
      <c r="E95" s="156"/>
      <c r="F95" s="159"/>
      <c r="G95" s="44"/>
      <c r="H95" s="159"/>
      <c r="I95" s="164"/>
      <c r="J95" s="165"/>
    </row>
    <row r="96" spans="1:10" s="45" customFormat="1" ht="18" customHeight="1" x14ac:dyDescent="0.15">
      <c r="A96" s="166"/>
      <c r="B96" s="161" t="s">
        <v>48</v>
      </c>
      <c r="C96" s="162" t="s">
        <v>59</v>
      </c>
      <c r="D96" s="163"/>
      <c r="E96" s="156" t="s">
        <v>24</v>
      </c>
      <c r="F96" s="159">
        <f>7.6*2.8</f>
        <v>21.279999999999998</v>
      </c>
      <c r="G96" s="143"/>
      <c r="H96" s="158">
        <f t="shared" ref="H96" si="7">F96*G96</f>
        <v>0</v>
      </c>
      <c r="I96" s="164" t="s">
        <v>12</v>
      </c>
      <c r="J96" s="165" t="s">
        <v>46</v>
      </c>
    </row>
    <row r="97" spans="1:12" s="45" customFormat="1" ht="18" customHeight="1" x14ac:dyDescent="0.15">
      <c r="A97" s="166"/>
      <c r="B97" s="161" t="s">
        <v>49</v>
      </c>
      <c r="C97" s="162"/>
      <c r="D97" s="163"/>
      <c r="E97" s="156"/>
      <c r="F97" s="159"/>
      <c r="G97" s="44"/>
      <c r="H97" s="159"/>
      <c r="I97" s="164"/>
      <c r="J97" s="165"/>
    </row>
    <row r="98" spans="1:12" s="45" customFormat="1" ht="18" customHeight="1" x14ac:dyDescent="0.15">
      <c r="A98" s="166"/>
      <c r="B98" s="161" t="s">
        <v>47</v>
      </c>
      <c r="C98" s="162"/>
      <c r="D98" s="163"/>
      <c r="E98" s="156" t="s">
        <v>8</v>
      </c>
      <c r="F98" s="159">
        <v>1</v>
      </c>
      <c r="G98" s="143"/>
      <c r="H98" s="158">
        <f t="shared" ref="H98" si="8">F98*G98</f>
        <v>0</v>
      </c>
      <c r="I98" s="164" t="s">
        <v>12</v>
      </c>
      <c r="J98" s="165" t="s">
        <v>17</v>
      </c>
    </row>
    <row r="99" spans="1:12" s="45" customFormat="1" ht="18" customHeight="1" x14ac:dyDescent="0.15">
      <c r="A99" s="167">
        <v>5</v>
      </c>
      <c r="B99" s="53" t="s">
        <v>154</v>
      </c>
      <c r="C99" s="54" t="s">
        <v>161</v>
      </c>
      <c r="D99" s="55"/>
      <c r="E99" s="56"/>
      <c r="F99" s="57"/>
      <c r="G99" s="44"/>
      <c r="H99" s="57"/>
      <c r="I99" s="58"/>
      <c r="J99" s="168"/>
    </row>
    <row r="100" spans="1:12" s="45" customFormat="1" ht="18" customHeight="1" x14ac:dyDescent="0.15">
      <c r="A100" s="160"/>
      <c r="B100" s="161" t="s">
        <v>172</v>
      </c>
      <c r="C100" s="162"/>
      <c r="D100" s="163"/>
      <c r="E100" s="156" t="s">
        <v>24</v>
      </c>
      <c r="F100" s="159">
        <f>2.2*0.9</f>
        <v>1.9800000000000002</v>
      </c>
      <c r="G100" s="143"/>
      <c r="H100" s="158">
        <f t="shared" ref="H100:H103" si="9">F100*G100</f>
        <v>0</v>
      </c>
      <c r="I100" s="58" t="s">
        <v>12</v>
      </c>
      <c r="J100" s="168" t="s">
        <v>35</v>
      </c>
    </row>
    <row r="101" spans="1:12" s="45" customFormat="1" ht="18" customHeight="1" x14ac:dyDescent="0.15">
      <c r="A101" s="167"/>
      <c r="B101" s="161" t="s">
        <v>41</v>
      </c>
      <c r="C101" s="54"/>
      <c r="D101" s="55"/>
      <c r="E101" s="56" t="s">
        <v>25</v>
      </c>
      <c r="F101" s="57">
        <v>2</v>
      </c>
      <c r="G101" s="143"/>
      <c r="H101" s="158">
        <f t="shared" si="9"/>
        <v>0</v>
      </c>
      <c r="I101" s="58" t="s">
        <v>12</v>
      </c>
      <c r="J101" s="168" t="s">
        <v>54</v>
      </c>
    </row>
    <row r="102" spans="1:12" s="45" customFormat="1" ht="18" customHeight="1" x14ac:dyDescent="0.15">
      <c r="A102" s="167"/>
      <c r="B102" s="161" t="s">
        <v>42</v>
      </c>
      <c r="C102" s="54"/>
      <c r="D102" s="55"/>
      <c r="E102" s="56" t="s">
        <v>43</v>
      </c>
      <c r="F102" s="57">
        <v>1</v>
      </c>
      <c r="G102" s="143"/>
      <c r="H102" s="158">
        <f t="shared" si="9"/>
        <v>0</v>
      </c>
      <c r="I102" s="58" t="s">
        <v>12</v>
      </c>
      <c r="J102" s="168" t="s">
        <v>54</v>
      </c>
    </row>
    <row r="103" spans="1:12" s="45" customFormat="1" ht="18" customHeight="1" thickBot="1" x14ac:dyDescent="0.2">
      <c r="A103" s="167"/>
      <c r="B103" s="161" t="s">
        <v>44</v>
      </c>
      <c r="C103" s="54"/>
      <c r="D103" s="55"/>
      <c r="E103" s="56" t="s">
        <v>8</v>
      </c>
      <c r="F103" s="57">
        <v>1</v>
      </c>
      <c r="G103" s="143"/>
      <c r="H103" s="158">
        <f t="shared" si="9"/>
        <v>0</v>
      </c>
      <c r="I103" s="58" t="s">
        <v>12</v>
      </c>
      <c r="J103" s="168" t="s">
        <v>54</v>
      </c>
    </row>
    <row r="104" spans="1:12" s="45" customFormat="1" ht="18" customHeight="1" thickBot="1" x14ac:dyDescent="0.2">
      <c r="A104" s="169"/>
      <c r="B104" s="59"/>
      <c r="C104" s="60"/>
      <c r="D104" s="61" t="s">
        <v>176</v>
      </c>
      <c r="E104" s="62"/>
      <c r="F104" s="63"/>
      <c r="G104" s="64"/>
      <c r="H104" s="65">
        <f>SUM(H89:H103)</f>
        <v>0</v>
      </c>
      <c r="I104" s="375"/>
      <c r="J104" s="377"/>
    </row>
    <row r="105" spans="1:12" s="45" customFormat="1" ht="18" customHeight="1" x14ac:dyDescent="0.15">
      <c r="A105" s="253" t="s">
        <v>179</v>
      </c>
      <c r="B105" s="254" t="s">
        <v>116</v>
      </c>
      <c r="C105" s="154" t="s">
        <v>16</v>
      </c>
      <c r="D105" s="155"/>
      <c r="E105" s="156"/>
      <c r="F105" s="157"/>
      <c r="G105" s="158"/>
      <c r="H105" s="159"/>
      <c r="I105" s="393"/>
      <c r="J105" s="394"/>
    </row>
    <row r="106" spans="1:12" s="248" customFormat="1" ht="18" customHeight="1" x14ac:dyDescent="0.15">
      <c r="A106" s="160">
        <v>1</v>
      </c>
      <c r="B106" s="251" t="s">
        <v>85</v>
      </c>
      <c r="C106" s="280" t="s">
        <v>86</v>
      </c>
      <c r="D106" s="281"/>
      <c r="E106" s="156" t="s">
        <v>24</v>
      </c>
      <c r="F106" s="159">
        <v>19.2</v>
      </c>
      <c r="G106" s="143"/>
      <c r="H106" s="158">
        <f t="shared" ref="H106:H116" si="10">F106*G106</f>
        <v>0</v>
      </c>
      <c r="I106" s="282" t="s">
        <v>12</v>
      </c>
      <c r="J106" s="283" t="s">
        <v>141</v>
      </c>
      <c r="L106" s="284"/>
    </row>
    <row r="107" spans="1:12" s="248" customFormat="1" ht="18" customHeight="1" x14ac:dyDescent="0.15">
      <c r="A107" s="160">
        <v>2</v>
      </c>
      <c r="B107" s="161" t="s">
        <v>55</v>
      </c>
      <c r="C107" s="162" t="s">
        <v>23</v>
      </c>
      <c r="D107" s="163"/>
      <c r="E107" s="156" t="s">
        <v>24</v>
      </c>
      <c r="F107" s="159">
        <f>6.73*0.8</f>
        <v>5.3840000000000003</v>
      </c>
      <c r="G107" s="143"/>
      <c r="H107" s="158">
        <f t="shared" si="10"/>
        <v>0</v>
      </c>
      <c r="I107" s="164" t="s">
        <v>12</v>
      </c>
      <c r="J107" s="165" t="s">
        <v>140</v>
      </c>
    </row>
    <row r="108" spans="1:12" s="248" customFormat="1" ht="18" customHeight="1" x14ac:dyDescent="0.15">
      <c r="A108" s="160">
        <v>3</v>
      </c>
      <c r="B108" s="161" t="s">
        <v>28</v>
      </c>
      <c r="C108" s="162" t="s">
        <v>159</v>
      </c>
      <c r="D108" s="163"/>
      <c r="E108" s="156" t="s">
        <v>24</v>
      </c>
      <c r="F108" s="279">
        <f>15.3*2.8</f>
        <v>42.839999999999996</v>
      </c>
      <c r="G108" s="143"/>
      <c r="H108" s="158">
        <f t="shared" si="10"/>
        <v>0</v>
      </c>
      <c r="I108" s="164" t="s">
        <v>12</v>
      </c>
      <c r="J108" s="165" t="s">
        <v>30</v>
      </c>
    </row>
    <row r="109" spans="1:12" s="45" customFormat="1" ht="18" customHeight="1" x14ac:dyDescent="0.15">
      <c r="A109" s="167">
        <v>4</v>
      </c>
      <c r="B109" s="251" t="s">
        <v>151</v>
      </c>
      <c r="C109" s="54"/>
      <c r="D109" s="55"/>
      <c r="E109" s="156" t="s">
        <v>34</v>
      </c>
      <c r="F109" s="57">
        <v>6.73</v>
      </c>
      <c r="G109" s="143"/>
      <c r="H109" s="158">
        <f t="shared" si="10"/>
        <v>0</v>
      </c>
      <c r="I109" s="164" t="s">
        <v>12</v>
      </c>
      <c r="J109" s="165" t="s">
        <v>141</v>
      </c>
    </row>
    <row r="110" spans="1:12" s="45" customFormat="1" ht="18" customHeight="1" x14ac:dyDescent="0.15">
      <c r="A110" s="167"/>
      <c r="B110" s="252" t="s">
        <v>146</v>
      </c>
      <c r="C110" s="54"/>
      <c r="D110" s="55"/>
      <c r="E110" s="156"/>
      <c r="F110" s="57"/>
      <c r="G110" s="143"/>
      <c r="H110" s="158"/>
      <c r="I110" s="164"/>
      <c r="J110" s="165"/>
    </row>
    <row r="111" spans="1:12" s="45" customFormat="1" ht="18" customHeight="1" x14ac:dyDescent="0.15">
      <c r="A111" s="167">
        <v>5</v>
      </c>
      <c r="B111" s="251" t="s">
        <v>152</v>
      </c>
      <c r="C111" s="54"/>
      <c r="D111" s="55"/>
      <c r="E111" s="156" t="s">
        <v>125</v>
      </c>
      <c r="F111" s="57">
        <f>6.73*0.8</f>
        <v>5.3840000000000003</v>
      </c>
      <c r="G111" s="143"/>
      <c r="H111" s="158">
        <f t="shared" si="10"/>
        <v>0</v>
      </c>
      <c r="I111" s="164" t="s">
        <v>12</v>
      </c>
      <c r="J111" s="165" t="s">
        <v>46</v>
      </c>
    </row>
    <row r="112" spans="1:12" s="45" customFormat="1" ht="18" customHeight="1" x14ac:dyDescent="0.15">
      <c r="A112" s="160">
        <v>6</v>
      </c>
      <c r="B112" s="161" t="s">
        <v>182</v>
      </c>
      <c r="C112" s="162" t="s">
        <v>50</v>
      </c>
      <c r="D112" s="163"/>
      <c r="E112" s="156" t="s">
        <v>24</v>
      </c>
      <c r="F112" s="250">
        <f>2.9*2.8*2*1.1</f>
        <v>17.864000000000001</v>
      </c>
      <c r="G112" s="143"/>
      <c r="H112" s="158">
        <f t="shared" si="10"/>
        <v>0</v>
      </c>
      <c r="I112" s="164" t="s">
        <v>12</v>
      </c>
      <c r="J112" s="165" t="s">
        <v>183</v>
      </c>
    </row>
    <row r="113" spans="1:12" s="45" customFormat="1" ht="18" customHeight="1" x14ac:dyDescent="0.15">
      <c r="A113" s="167">
        <v>7</v>
      </c>
      <c r="B113" s="161" t="s">
        <v>53</v>
      </c>
      <c r="C113" s="162" t="s">
        <v>59</v>
      </c>
      <c r="D113" s="163"/>
      <c r="E113" s="156"/>
      <c r="F113" s="159"/>
      <c r="G113" s="44"/>
      <c r="H113" s="159"/>
      <c r="I113" s="164"/>
      <c r="J113" s="165"/>
    </row>
    <row r="114" spans="1:12" s="45" customFormat="1" ht="18" customHeight="1" x14ac:dyDescent="0.15">
      <c r="A114" s="166"/>
      <c r="B114" s="161" t="s">
        <v>48</v>
      </c>
      <c r="C114" s="162"/>
      <c r="D114" s="163"/>
      <c r="E114" s="156" t="s">
        <v>24</v>
      </c>
      <c r="F114" s="159">
        <f>(15.8*2.8)-1.98</f>
        <v>42.260000000000005</v>
      </c>
      <c r="G114" s="143"/>
      <c r="H114" s="158">
        <f t="shared" si="10"/>
        <v>0</v>
      </c>
      <c r="I114" s="164" t="s">
        <v>12</v>
      </c>
      <c r="J114" s="165" t="s">
        <v>46</v>
      </c>
    </row>
    <row r="115" spans="1:12" s="45" customFormat="1" ht="18" customHeight="1" x14ac:dyDescent="0.15">
      <c r="A115" s="166"/>
      <c r="B115" s="161" t="s">
        <v>87</v>
      </c>
      <c r="C115" s="162"/>
      <c r="D115" s="163"/>
      <c r="E115" s="156"/>
      <c r="F115" s="159"/>
      <c r="G115" s="44"/>
      <c r="H115" s="159"/>
      <c r="I115" s="164"/>
      <c r="J115" s="165"/>
    </row>
    <row r="116" spans="1:12" s="45" customFormat="1" ht="18" customHeight="1" x14ac:dyDescent="0.15">
      <c r="A116" s="166"/>
      <c r="B116" s="161" t="s">
        <v>47</v>
      </c>
      <c r="C116" s="162"/>
      <c r="D116" s="163"/>
      <c r="E116" s="156" t="s">
        <v>8</v>
      </c>
      <c r="F116" s="159">
        <v>1</v>
      </c>
      <c r="G116" s="143"/>
      <c r="H116" s="158">
        <f t="shared" si="10"/>
        <v>0</v>
      </c>
      <c r="I116" s="164" t="s">
        <v>12</v>
      </c>
      <c r="J116" s="165" t="s">
        <v>17</v>
      </c>
    </row>
    <row r="117" spans="1:12" s="45" customFormat="1" ht="18" customHeight="1" x14ac:dyDescent="0.15">
      <c r="A117" s="167">
        <v>8</v>
      </c>
      <c r="B117" s="53" t="s">
        <v>155</v>
      </c>
      <c r="C117" s="162" t="s">
        <v>162</v>
      </c>
      <c r="D117" s="163"/>
      <c r="E117" s="156"/>
      <c r="F117" s="159"/>
      <c r="G117" s="44"/>
      <c r="H117" s="159"/>
      <c r="I117" s="164"/>
      <c r="J117" s="165"/>
    </row>
    <row r="118" spans="1:12" s="45" customFormat="1" ht="52.5" customHeight="1" thickBot="1" x14ac:dyDescent="0.2">
      <c r="A118" s="166"/>
      <c r="B118" s="255" t="s">
        <v>167</v>
      </c>
      <c r="C118" s="256"/>
      <c r="D118" s="257"/>
      <c r="E118" s="258" t="s">
        <v>64</v>
      </c>
      <c r="F118" s="259">
        <v>1</v>
      </c>
      <c r="G118" s="260"/>
      <c r="H118" s="261">
        <f>F118*G118</f>
        <v>0</v>
      </c>
      <c r="I118" s="262" t="s">
        <v>12</v>
      </c>
      <c r="J118" s="263" t="s">
        <v>17</v>
      </c>
    </row>
    <row r="119" spans="1:12" s="45" customFormat="1" ht="18" customHeight="1" thickBot="1" x14ac:dyDescent="0.2">
      <c r="A119" s="169"/>
      <c r="B119" s="59"/>
      <c r="C119" s="60"/>
      <c r="D119" s="61" t="s">
        <v>180</v>
      </c>
      <c r="E119" s="62"/>
      <c r="F119" s="63"/>
      <c r="G119" s="64"/>
      <c r="H119" s="65">
        <f>SUM(H106:H118)</f>
        <v>0</v>
      </c>
      <c r="I119" s="375"/>
      <c r="J119" s="377"/>
    </row>
    <row r="120" spans="1:12" s="45" customFormat="1" ht="18" customHeight="1" x14ac:dyDescent="0.15">
      <c r="A120" s="253" t="s">
        <v>88</v>
      </c>
      <c r="B120" s="254" t="s">
        <v>117</v>
      </c>
      <c r="C120" s="154" t="s">
        <v>16</v>
      </c>
      <c r="D120" s="155"/>
      <c r="E120" s="156"/>
      <c r="F120" s="157"/>
      <c r="G120" s="158"/>
      <c r="H120" s="159"/>
      <c r="I120" s="393"/>
      <c r="J120" s="394"/>
    </row>
    <row r="121" spans="1:12" s="248" customFormat="1" ht="18" customHeight="1" x14ac:dyDescent="0.15">
      <c r="A121" s="160">
        <v>1</v>
      </c>
      <c r="B121" s="251" t="s">
        <v>85</v>
      </c>
      <c r="C121" s="280" t="s">
        <v>86</v>
      </c>
      <c r="D121" s="281"/>
      <c r="E121" s="156" t="s">
        <v>24</v>
      </c>
      <c r="F121" s="159">
        <v>19.2</v>
      </c>
      <c r="G121" s="143"/>
      <c r="H121" s="158">
        <f t="shared" ref="H121:H131" si="11">F121*G121</f>
        <v>0</v>
      </c>
      <c r="I121" s="282" t="s">
        <v>12</v>
      </c>
      <c r="J121" s="283" t="s">
        <v>141</v>
      </c>
      <c r="L121" s="284"/>
    </row>
    <row r="122" spans="1:12" s="248" customFormat="1" ht="18" customHeight="1" x14ac:dyDescent="0.15">
      <c r="A122" s="160">
        <v>2</v>
      </c>
      <c r="B122" s="161" t="s">
        <v>55</v>
      </c>
      <c r="C122" s="162" t="s">
        <v>23</v>
      </c>
      <c r="D122" s="163"/>
      <c r="E122" s="156" t="s">
        <v>24</v>
      </c>
      <c r="F122" s="159">
        <f>6.73*0.8</f>
        <v>5.3840000000000003</v>
      </c>
      <c r="G122" s="143"/>
      <c r="H122" s="158">
        <f t="shared" si="11"/>
        <v>0</v>
      </c>
      <c r="I122" s="164" t="s">
        <v>12</v>
      </c>
      <c r="J122" s="165" t="s">
        <v>140</v>
      </c>
    </row>
    <row r="123" spans="1:12" s="248" customFormat="1" ht="18" customHeight="1" x14ac:dyDescent="0.15">
      <c r="A123" s="160">
        <v>3</v>
      </c>
      <c r="B123" s="161" t="s">
        <v>28</v>
      </c>
      <c r="C123" s="162" t="s">
        <v>159</v>
      </c>
      <c r="D123" s="163"/>
      <c r="E123" s="156" t="s">
        <v>24</v>
      </c>
      <c r="F123" s="279">
        <f>15.3*2.8</f>
        <v>42.839999999999996</v>
      </c>
      <c r="G123" s="143"/>
      <c r="H123" s="158">
        <f t="shared" si="11"/>
        <v>0</v>
      </c>
      <c r="I123" s="164" t="s">
        <v>12</v>
      </c>
      <c r="J123" s="165" t="s">
        <v>30</v>
      </c>
    </row>
    <row r="124" spans="1:12" s="45" customFormat="1" ht="18" customHeight="1" x14ac:dyDescent="0.15">
      <c r="A124" s="167">
        <v>4</v>
      </c>
      <c r="B124" s="251" t="s">
        <v>151</v>
      </c>
      <c r="C124" s="54"/>
      <c r="D124" s="55"/>
      <c r="E124" s="156" t="s">
        <v>34</v>
      </c>
      <c r="F124" s="57">
        <v>6.73</v>
      </c>
      <c r="G124" s="143"/>
      <c r="H124" s="158">
        <f t="shared" si="11"/>
        <v>0</v>
      </c>
      <c r="I124" s="164" t="s">
        <v>12</v>
      </c>
      <c r="J124" s="165" t="s">
        <v>141</v>
      </c>
    </row>
    <row r="125" spans="1:12" s="45" customFormat="1" ht="18" customHeight="1" x14ac:dyDescent="0.15">
      <c r="A125" s="167"/>
      <c r="B125" s="252" t="s">
        <v>146</v>
      </c>
      <c r="C125" s="54"/>
      <c r="D125" s="55"/>
      <c r="E125" s="156"/>
      <c r="F125" s="57"/>
      <c r="G125" s="143"/>
      <c r="H125" s="158"/>
      <c r="I125" s="164"/>
      <c r="J125" s="165"/>
    </row>
    <row r="126" spans="1:12" s="248" customFormat="1" ht="18" customHeight="1" x14ac:dyDescent="0.15">
      <c r="A126" s="167">
        <v>5</v>
      </c>
      <c r="B126" s="251" t="s">
        <v>152</v>
      </c>
      <c r="C126" s="54"/>
      <c r="D126" s="55"/>
      <c r="E126" s="156" t="s">
        <v>125</v>
      </c>
      <c r="F126" s="57">
        <f>6.73*0.8</f>
        <v>5.3840000000000003</v>
      </c>
      <c r="G126" s="143"/>
      <c r="H126" s="158">
        <f t="shared" si="11"/>
        <v>0</v>
      </c>
      <c r="I126" s="164" t="s">
        <v>12</v>
      </c>
      <c r="J126" s="165" t="s">
        <v>46</v>
      </c>
    </row>
    <row r="127" spans="1:12" s="248" customFormat="1" ht="18" customHeight="1" x14ac:dyDescent="0.15">
      <c r="A127" s="160">
        <v>6</v>
      </c>
      <c r="B127" s="161" t="s">
        <v>182</v>
      </c>
      <c r="C127" s="162" t="s">
        <v>50</v>
      </c>
      <c r="D127" s="163"/>
      <c r="E127" s="156" t="s">
        <v>24</v>
      </c>
      <c r="F127" s="250">
        <f>2.9*2.8*2*1.1</f>
        <v>17.864000000000001</v>
      </c>
      <c r="G127" s="143"/>
      <c r="H127" s="158">
        <f t="shared" si="11"/>
        <v>0</v>
      </c>
      <c r="I127" s="164" t="s">
        <v>12</v>
      </c>
      <c r="J127" s="165" t="s">
        <v>183</v>
      </c>
    </row>
    <row r="128" spans="1:12" s="45" customFormat="1" ht="18" customHeight="1" x14ac:dyDescent="0.15">
      <c r="A128" s="167">
        <v>7</v>
      </c>
      <c r="B128" s="161" t="s">
        <v>53</v>
      </c>
      <c r="C128" s="162" t="s">
        <v>59</v>
      </c>
      <c r="D128" s="163"/>
      <c r="E128" s="156"/>
      <c r="F128" s="159"/>
      <c r="G128" s="44"/>
      <c r="H128" s="159"/>
      <c r="I128" s="164"/>
      <c r="J128" s="165"/>
    </row>
    <row r="129" spans="1:10" s="45" customFormat="1" ht="18" customHeight="1" x14ac:dyDescent="0.15">
      <c r="A129" s="166"/>
      <c r="B129" s="161" t="s">
        <v>48</v>
      </c>
      <c r="C129" s="162"/>
      <c r="D129" s="163"/>
      <c r="E129" s="156" t="s">
        <v>24</v>
      </c>
      <c r="F129" s="159">
        <f>(15.8*2.8)-1.98</f>
        <v>42.260000000000005</v>
      </c>
      <c r="G129" s="143"/>
      <c r="H129" s="158">
        <f t="shared" si="11"/>
        <v>0</v>
      </c>
      <c r="I129" s="164" t="s">
        <v>12</v>
      </c>
      <c r="J129" s="165" t="s">
        <v>46</v>
      </c>
    </row>
    <row r="130" spans="1:10" s="45" customFormat="1" ht="18" customHeight="1" x14ac:dyDescent="0.15">
      <c r="A130" s="166"/>
      <c r="B130" s="161" t="s">
        <v>87</v>
      </c>
      <c r="C130" s="162"/>
      <c r="D130" s="163"/>
      <c r="E130" s="156"/>
      <c r="F130" s="159"/>
      <c r="G130" s="44"/>
      <c r="H130" s="159"/>
      <c r="I130" s="164"/>
      <c r="J130" s="165"/>
    </row>
    <row r="131" spans="1:10" s="45" customFormat="1" ht="18" customHeight="1" x14ac:dyDescent="0.15">
      <c r="A131" s="166"/>
      <c r="B131" s="161" t="s">
        <v>47</v>
      </c>
      <c r="C131" s="162"/>
      <c r="D131" s="163"/>
      <c r="E131" s="156" t="s">
        <v>8</v>
      </c>
      <c r="F131" s="159">
        <v>1</v>
      </c>
      <c r="G131" s="143"/>
      <c r="H131" s="158">
        <f t="shared" si="11"/>
        <v>0</v>
      </c>
      <c r="I131" s="164" t="s">
        <v>12</v>
      </c>
      <c r="J131" s="165" t="s">
        <v>17</v>
      </c>
    </row>
    <row r="132" spans="1:10" s="45" customFormat="1" ht="18" customHeight="1" x14ac:dyDescent="0.15">
      <c r="A132" s="167">
        <v>8</v>
      </c>
      <c r="B132" s="53" t="s">
        <v>155</v>
      </c>
      <c r="C132" s="162" t="s">
        <v>163</v>
      </c>
      <c r="D132" s="163"/>
      <c r="E132" s="156"/>
      <c r="F132" s="159"/>
      <c r="G132" s="44"/>
      <c r="H132" s="159"/>
      <c r="I132" s="164"/>
      <c r="J132" s="165"/>
    </row>
    <row r="133" spans="1:10" s="1" customFormat="1" ht="54" customHeight="1" thickBot="1" x14ac:dyDescent="0.2">
      <c r="A133" s="146"/>
      <c r="B133" s="255" t="s">
        <v>167</v>
      </c>
      <c r="C133" s="264"/>
      <c r="D133" s="265"/>
      <c r="E133" s="266" t="s">
        <v>64</v>
      </c>
      <c r="F133" s="259">
        <v>1</v>
      </c>
      <c r="G133" s="260"/>
      <c r="H133" s="267">
        <f>F133*G133</f>
        <v>0</v>
      </c>
      <c r="I133" s="268" t="s">
        <v>12</v>
      </c>
      <c r="J133" s="269" t="s">
        <v>17</v>
      </c>
    </row>
    <row r="134" spans="1:10" s="1" customFormat="1" ht="18" customHeight="1" thickBot="1" x14ac:dyDescent="0.2">
      <c r="A134" s="132"/>
      <c r="B134" s="24"/>
      <c r="C134" s="25"/>
      <c r="D134" s="29" t="s">
        <v>148</v>
      </c>
      <c r="E134" s="30"/>
      <c r="F134" s="14"/>
      <c r="G134" s="15"/>
      <c r="H134" s="16">
        <f>SUM(H121:H133)</f>
        <v>0</v>
      </c>
      <c r="I134" s="396"/>
      <c r="J134" s="397"/>
    </row>
    <row r="135" spans="1:10" s="45" customFormat="1" ht="18" customHeight="1" x14ac:dyDescent="0.15">
      <c r="A135" s="152" t="s">
        <v>181</v>
      </c>
      <c r="B135" s="153" t="s">
        <v>177</v>
      </c>
      <c r="C135" s="154" t="s">
        <v>16</v>
      </c>
      <c r="D135" s="155"/>
      <c r="E135" s="156"/>
      <c r="F135" s="157"/>
      <c r="G135" s="158"/>
      <c r="H135" s="159"/>
      <c r="I135" s="393"/>
      <c r="J135" s="394"/>
    </row>
    <row r="136" spans="1:10" s="248" customFormat="1" ht="18" customHeight="1" x14ac:dyDescent="0.15">
      <c r="A136" s="160">
        <v>1</v>
      </c>
      <c r="B136" s="161" t="s">
        <v>38</v>
      </c>
      <c r="C136" s="162" t="s">
        <v>27</v>
      </c>
      <c r="D136" s="163"/>
      <c r="E136" s="156" t="s">
        <v>24</v>
      </c>
      <c r="F136" s="159">
        <v>22</v>
      </c>
      <c r="G136" s="143"/>
      <c r="H136" s="158">
        <f t="shared" ref="H136:H137" si="12">F136*G136</f>
        <v>0</v>
      </c>
      <c r="I136" s="164" t="s">
        <v>12</v>
      </c>
      <c r="J136" s="165" t="s">
        <v>139</v>
      </c>
    </row>
    <row r="137" spans="1:10" s="248" customFormat="1" ht="18" customHeight="1" x14ac:dyDescent="0.15">
      <c r="A137" s="160">
        <v>2</v>
      </c>
      <c r="B137" s="161" t="s">
        <v>60</v>
      </c>
      <c r="C137" s="162" t="s">
        <v>23</v>
      </c>
      <c r="D137" s="163"/>
      <c r="E137" s="156" t="s">
        <v>24</v>
      </c>
      <c r="F137" s="159">
        <f>17.2*2.8</f>
        <v>48.16</v>
      </c>
      <c r="G137" s="143"/>
      <c r="H137" s="158">
        <f t="shared" si="12"/>
        <v>0</v>
      </c>
      <c r="I137" s="164" t="s">
        <v>12</v>
      </c>
      <c r="J137" s="165" t="s">
        <v>140</v>
      </c>
    </row>
    <row r="138" spans="1:10" s="45" customFormat="1" ht="18" customHeight="1" x14ac:dyDescent="0.15">
      <c r="A138" s="166">
        <v>3</v>
      </c>
      <c r="B138" s="161" t="s">
        <v>58</v>
      </c>
      <c r="C138" s="162" t="s">
        <v>57</v>
      </c>
      <c r="D138" s="163"/>
      <c r="E138" s="156"/>
      <c r="F138" s="159"/>
      <c r="G138" s="44"/>
      <c r="H138" s="159"/>
      <c r="I138" s="164"/>
      <c r="J138" s="165"/>
    </row>
    <row r="139" spans="1:10" s="45" customFormat="1" ht="18" customHeight="1" x14ac:dyDescent="0.15">
      <c r="A139" s="166"/>
      <c r="B139" s="161" t="s">
        <v>171</v>
      </c>
      <c r="C139" s="162"/>
      <c r="D139" s="163"/>
      <c r="E139" s="156" t="s">
        <v>24</v>
      </c>
      <c r="F139" s="246">
        <f>(1.986*2.8)-(0.9*2.2)</f>
        <v>3.5807999999999991</v>
      </c>
      <c r="G139" s="143"/>
      <c r="H139" s="158">
        <f t="shared" ref="H139:H141" si="13">F139*G139</f>
        <v>0</v>
      </c>
      <c r="I139" s="164" t="s">
        <v>12</v>
      </c>
      <c r="J139" s="165" t="s">
        <v>35</v>
      </c>
    </row>
    <row r="140" spans="1:10" s="45" customFormat="1" ht="18" customHeight="1" x14ac:dyDescent="0.15">
      <c r="A140" s="166"/>
      <c r="B140" s="161" t="s">
        <v>45</v>
      </c>
      <c r="C140" s="162"/>
      <c r="D140" s="163"/>
      <c r="E140" s="156" t="s">
        <v>34</v>
      </c>
      <c r="F140" s="159">
        <v>8.6720000000000006</v>
      </c>
      <c r="G140" s="143"/>
      <c r="H140" s="158">
        <f t="shared" si="13"/>
        <v>0</v>
      </c>
      <c r="I140" s="164" t="s">
        <v>12</v>
      </c>
      <c r="J140" s="165" t="s">
        <v>17</v>
      </c>
    </row>
    <row r="141" spans="1:10" s="45" customFormat="1" ht="18" customHeight="1" x14ac:dyDescent="0.15">
      <c r="A141" s="166"/>
      <c r="B141" s="161" t="s">
        <v>47</v>
      </c>
      <c r="C141" s="162"/>
      <c r="D141" s="163"/>
      <c r="E141" s="156" t="s">
        <v>8</v>
      </c>
      <c r="F141" s="159">
        <v>1</v>
      </c>
      <c r="G141" s="143"/>
      <c r="H141" s="158">
        <f t="shared" si="13"/>
        <v>0</v>
      </c>
      <c r="I141" s="164" t="s">
        <v>12</v>
      </c>
      <c r="J141" s="165" t="s">
        <v>17</v>
      </c>
    </row>
    <row r="142" spans="1:10" s="45" customFormat="1" ht="18" customHeight="1" x14ac:dyDescent="0.15">
      <c r="A142" s="166">
        <v>4</v>
      </c>
      <c r="B142" s="161" t="s">
        <v>53</v>
      </c>
      <c r="C142" s="162"/>
      <c r="D142" s="163"/>
      <c r="E142" s="156"/>
      <c r="F142" s="159"/>
      <c r="G142" s="44"/>
      <c r="H142" s="159"/>
      <c r="I142" s="164"/>
      <c r="J142" s="165"/>
    </row>
    <row r="143" spans="1:10" s="45" customFormat="1" ht="18" customHeight="1" x14ac:dyDescent="0.15">
      <c r="A143" s="166"/>
      <c r="B143" s="161" t="s">
        <v>48</v>
      </c>
      <c r="C143" s="162" t="s">
        <v>59</v>
      </c>
      <c r="D143" s="163"/>
      <c r="E143" s="156" t="s">
        <v>24</v>
      </c>
      <c r="F143" s="159">
        <f>11.3*2.8</f>
        <v>31.64</v>
      </c>
      <c r="G143" s="143"/>
      <c r="H143" s="158">
        <f t="shared" ref="H143" si="14">F143*G143</f>
        <v>0</v>
      </c>
      <c r="I143" s="164" t="s">
        <v>12</v>
      </c>
      <c r="J143" s="165" t="s">
        <v>46</v>
      </c>
    </row>
    <row r="144" spans="1:10" s="45" customFormat="1" ht="18" customHeight="1" x14ac:dyDescent="0.15">
      <c r="A144" s="166"/>
      <c r="B144" s="161" t="s">
        <v>49</v>
      </c>
      <c r="C144" s="162"/>
      <c r="D144" s="163"/>
      <c r="E144" s="156"/>
      <c r="F144" s="159"/>
      <c r="G144" s="44"/>
      <c r="H144" s="159"/>
      <c r="I144" s="164"/>
      <c r="J144" s="165"/>
    </row>
    <row r="145" spans="1:10" s="45" customFormat="1" ht="18" customHeight="1" x14ac:dyDescent="0.15">
      <c r="A145" s="166"/>
      <c r="B145" s="161" t="s">
        <v>47</v>
      </c>
      <c r="C145" s="162"/>
      <c r="D145" s="163"/>
      <c r="E145" s="156" t="s">
        <v>8</v>
      </c>
      <c r="F145" s="159">
        <v>1</v>
      </c>
      <c r="G145" s="143"/>
      <c r="H145" s="158">
        <f t="shared" ref="H145" si="15">F145*G145</f>
        <v>0</v>
      </c>
      <c r="I145" s="164" t="s">
        <v>12</v>
      </c>
      <c r="J145" s="165" t="s">
        <v>17</v>
      </c>
    </row>
    <row r="146" spans="1:10" s="45" customFormat="1" ht="18" customHeight="1" x14ac:dyDescent="0.15">
      <c r="A146" s="167">
        <v>5</v>
      </c>
      <c r="B146" s="53" t="s">
        <v>154</v>
      </c>
      <c r="C146" s="54" t="s">
        <v>161</v>
      </c>
      <c r="D146" s="55"/>
      <c r="E146" s="56"/>
      <c r="F146" s="57"/>
      <c r="G146" s="44"/>
      <c r="H146" s="57"/>
      <c r="I146" s="58"/>
      <c r="J146" s="168"/>
    </row>
    <row r="147" spans="1:10" s="45" customFormat="1" ht="18" customHeight="1" x14ac:dyDescent="0.15">
      <c r="A147" s="160"/>
      <c r="B147" s="161" t="s">
        <v>172</v>
      </c>
      <c r="C147" s="162"/>
      <c r="D147" s="163"/>
      <c r="E147" s="156" t="s">
        <v>24</v>
      </c>
      <c r="F147" s="159">
        <f>2.2*0.9</f>
        <v>1.9800000000000002</v>
      </c>
      <c r="G147" s="143"/>
      <c r="H147" s="158">
        <f t="shared" ref="H147:H149" si="16">F147*G147</f>
        <v>0</v>
      </c>
      <c r="I147" s="58" t="s">
        <v>12</v>
      </c>
      <c r="J147" s="168" t="s">
        <v>35</v>
      </c>
    </row>
    <row r="148" spans="1:10" s="45" customFormat="1" ht="18" customHeight="1" x14ac:dyDescent="0.15">
      <c r="A148" s="167"/>
      <c r="B148" s="161" t="s">
        <v>41</v>
      </c>
      <c r="C148" s="54"/>
      <c r="D148" s="55"/>
      <c r="E148" s="56" t="s">
        <v>25</v>
      </c>
      <c r="F148" s="57">
        <v>2</v>
      </c>
      <c r="G148" s="143"/>
      <c r="H148" s="158">
        <f t="shared" si="16"/>
        <v>0</v>
      </c>
      <c r="I148" s="58" t="s">
        <v>12</v>
      </c>
      <c r="J148" s="168" t="s">
        <v>54</v>
      </c>
    </row>
    <row r="149" spans="1:10" s="45" customFormat="1" ht="18" customHeight="1" x14ac:dyDescent="0.15">
      <c r="A149" s="167"/>
      <c r="B149" s="161" t="s">
        <v>42</v>
      </c>
      <c r="C149" s="54"/>
      <c r="D149" s="55"/>
      <c r="E149" s="56" t="s">
        <v>43</v>
      </c>
      <c r="F149" s="57">
        <v>1</v>
      </c>
      <c r="G149" s="143"/>
      <c r="H149" s="158">
        <f t="shared" si="16"/>
        <v>0</v>
      </c>
      <c r="I149" s="58" t="s">
        <v>12</v>
      </c>
      <c r="J149" s="168" t="s">
        <v>54</v>
      </c>
    </row>
    <row r="150" spans="1:10" s="45" customFormat="1" ht="18" customHeight="1" thickBot="1" x14ac:dyDescent="0.2">
      <c r="A150" s="167"/>
      <c r="B150" s="161" t="s">
        <v>44</v>
      </c>
      <c r="C150" s="54"/>
      <c r="D150" s="55"/>
      <c r="E150" s="56" t="s">
        <v>8</v>
      </c>
      <c r="F150" s="57">
        <v>1</v>
      </c>
      <c r="G150" s="143"/>
      <c r="H150" s="158">
        <f t="shared" ref="H150" si="17">F150*G150</f>
        <v>0</v>
      </c>
      <c r="I150" s="58" t="s">
        <v>12</v>
      </c>
      <c r="J150" s="168" t="s">
        <v>54</v>
      </c>
    </row>
    <row r="151" spans="1:10" s="45" customFormat="1" ht="18" customHeight="1" thickBot="1" x14ac:dyDescent="0.2">
      <c r="A151" s="169"/>
      <c r="B151" s="59"/>
      <c r="C151" s="60"/>
      <c r="D151" s="61" t="s">
        <v>184</v>
      </c>
      <c r="E151" s="62"/>
      <c r="F151" s="63"/>
      <c r="G151" s="64"/>
      <c r="H151" s="65">
        <f>SUM(H136:H150)</f>
        <v>0</v>
      </c>
      <c r="I151" s="375"/>
      <c r="J151" s="377"/>
    </row>
    <row r="152" spans="1:10" s="45" customFormat="1" ht="18" customHeight="1" x14ac:dyDescent="0.15">
      <c r="A152" s="342" t="s">
        <v>231</v>
      </c>
      <c r="B152" s="343" t="s">
        <v>232</v>
      </c>
      <c r="C152" s="344" t="s">
        <v>16</v>
      </c>
      <c r="D152" s="55"/>
      <c r="E152" s="56"/>
      <c r="F152" s="57"/>
      <c r="G152" s="340"/>
      <c r="H152" s="341"/>
      <c r="I152" s="58"/>
      <c r="J152" s="168"/>
    </row>
    <row r="153" spans="1:10" s="45" customFormat="1" ht="18" customHeight="1" x14ac:dyDescent="0.15">
      <c r="A153" s="345">
        <v>1</v>
      </c>
      <c r="B153" s="346" t="s">
        <v>85</v>
      </c>
      <c r="C153" s="347" t="s">
        <v>86</v>
      </c>
      <c r="D153" s="55"/>
      <c r="E153" s="156" t="s">
        <v>24</v>
      </c>
      <c r="F153" s="57">
        <v>122.69</v>
      </c>
      <c r="G153" s="340"/>
      <c r="H153" s="158">
        <f t="shared" ref="H153:H158" si="18">F153*G153</f>
        <v>0</v>
      </c>
      <c r="I153" s="350" t="s">
        <v>12</v>
      </c>
      <c r="J153" s="351" t="s">
        <v>141</v>
      </c>
    </row>
    <row r="154" spans="1:10" s="45" customFormat="1" ht="18" customHeight="1" x14ac:dyDescent="0.15">
      <c r="A154" s="345">
        <v>2</v>
      </c>
      <c r="B154" s="339" t="s">
        <v>233</v>
      </c>
      <c r="C154" s="348" t="s">
        <v>23</v>
      </c>
      <c r="D154" s="55"/>
      <c r="E154" s="156" t="s">
        <v>24</v>
      </c>
      <c r="F154" s="57">
        <v>56</v>
      </c>
      <c r="G154" s="340"/>
      <c r="H154" s="158">
        <f t="shared" si="18"/>
        <v>0</v>
      </c>
      <c r="I154" s="352" t="s">
        <v>12</v>
      </c>
      <c r="J154" s="353" t="s">
        <v>140</v>
      </c>
    </row>
    <row r="155" spans="1:10" s="45" customFormat="1" ht="18" customHeight="1" x14ac:dyDescent="0.15">
      <c r="A155" s="345">
        <v>3</v>
      </c>
      <c r="B155" s="339" t="s">
        <v>234</v>
      </c>
      <c r="C155" s="348" t="s">
        <v>50</v>
      </c>
      <c r="D155" s="55"/>
      <c r="E155" s="156" t="s">
        <v>24</v>
      </c>
      <c r="F155" s="57">
        <v>8.93</v>
      </c>
      <c r="G155" s="340"/>
      <c r="H155" s="158">
        <f t="shared" si="18"/>
        <v>0</v>
      </c>
      <c r="I155" s="352" t="s">
        <v>12</v>
      </c>
      <c r="J155" s="353" t="s">
        <v>183</v>
      </c>
    </row>
    <row r="156" spans="1:10" s="45" customFormat="1" ht="18" customHeight="1" x14ac:dyDescent="0.15">
      <c r="A156" s="167">
        <v>4</v>
      </c>
      <c r="B156" s="346" t="s">
        <v>235</v>
      </c>
      <c r="C156" s="348" t="s">
        <v>236</v>
      </c>
      <c r="D156" s="55"/>
      <c r="E156" s="156" t="s">
        <v>24</v>
      </c>
      <c r="F156" s="57">
        <v>30.38</v>
      </c>
      <c r="G156" s="340"/>
      <c r="H156" s="158">
        <f t="shared" si="18"/>
        <v>0</v>
      </c>
      <c r="I156" s="352" t="s">
        <v>12</v>
      </c>
      <c r="J156" s="353" t="s">
        <v>141</v>
      </c>
    </row>
    <row r="157" spans="1:10" s="45" customFormat="1" ht="18" customHeight="1" x14ac:dyDescent="0.15">
      <c r="A157" s="345">
        <v>5</v>
      </c>
      <c r="B157" s="339" t="s">
        <v>28</v>
      </c>
      <c r="C157" s="348" t="s">
        <v>159</v>
      </c>
      <c r="D157" s="55"/>
      <c r="E157" s="156" t="s">
        <v>24</v>
      </c>
      <c r="F157" s="57">
        <v>154.84</v>
      </c>
      <c r="G157" s="340"/>
      <c r="H157" s="158">
        <f t="shared" si="18"/>
        <v>0</v>
      </c>
      <c r="I157" s="352" t="s">
        <v>12</v>
      </c>
      <c r="J157" s="353" t="s">
        <v>30</v>
      </c>
    </row>
    <row r="158" spans="1:10" s="45" customFormat="1" ht="18" customHeight="1" x14ac:dyDescent="0.15">
      <c r="A158" s="167">
        <v>6</v>
      </c>
      <c r="B158" s="53" t="s">
        <v>155</v>
      </c>
      <c r="C158" s="348" t="s">
        <v>163</v>
      </c>
      <c r="D158" s="55"/>
      <c r="E158" s="56" t="s">
        <v>64</v>
      </c>
      <c r="F158" s="57">
        <v>3</v>
      </c>
      <c r="G158" s="340"/>
      <c r="H158" s="158">
        <f t="shared" si="18"/>
        <v>0</v>
      </c>
      <c r="I158" s="164" t="s">
        <v>12</v>
      </c>
      <c r="J158" s="165" t="s">
        <v>17</v>
      </c>
    </row>
    <row r="159" spans="1:10" s="45" customFormat="1" ht="48.75" customHeight="1" x14ac:dyDescent="0.15">
      <c r="A159" s="167"/>
      <c r="B159" s="349" t="s">
        <v>167</v>
      </c>
      <c r="C159" s="315"/>
      <c r="D159" s="55"/>
      <c r="E159" s="56"/>
      <c r="F159" s="57"/>
      <c r="G159" s="340"/>
      <c r="H159" s="341"/>
      <c r="I159" s="58"/>
      <c r="J159" s="168"/>
    </row>
    <row r="160" spans="1:10" s="45" customFormat="1" ht="18" customHeight="1" thickBot="1" x14ac:dyDescent="0.2">
      <c r="A160" s="167"/>
      <c r="B160" s="161"/>
      <c r="C160" s="54"/>
      <c r="D160" s="55"/>
      <c r="E160" s="56"/>
      <c r="F160" s="57"/>
      <c r="G160" s="143"/>
      <c r="H160" s="158"/>
      <c r="I160" s="58"/>
      <c r="J160" s="168"/>
    </row>
    <row r="161" spans="1:10" s="45" customFormat="1" ht="18" customHeight="1" thickBot="1" x14ac:dyDescent="0.2">
      <c r="A161" s="169"/>
      <c r="B161" s="59"/>
      <c r="C161" s="60"/>
      <c r="D161" s="61" t="s">
        <v>237</v>
      </c>
      <c r="E161" s="62"/>
      <c r="F161" s="63"/>
      <c r="G161" s="64"/>
      <c r="H161" s="65">
        <f>SUM(H153:H158)</f>
        <v>0</v>
      </c>
      <c r="I161" s="375"/>
      <c r="J161" s="377"/>
    </row>
    <row r="162" spans="1:10" s="45" customFormat="1" ht="18" customHeight="1" x14ac:dyDescent="0.15">
      <c r="A162" s="271"/>
      <c r="B162" s="66"/>
      <c r="C162" s="67"/>
      <c r="D162" s="274"/>
      <c r="E162" s="69"/>
      <c r="F162" s="70"/>
      <c r="G162" s="273"/>
      <c r="H162" s="82"/>
      <c r="I162" s="272"/>
      <c r="J162" s="270"/>
    </row>
    <row r="163" spans="1:10" s="45" customFormat="1" ht="18" customHeight="1" x14ac:dyDescent="0.15">
      <c r="A163" s="170" t="s">
        <v>31</v>
      </c>
      <c r="B163" s="171" t="s">
        <v>164</v>
      </c>
      <c r="C163" s="172"/>
      <c r="D163" s="155"/>
      <c r="E163" s="156"/>
      <c r="F163" s="173"/>
      <c r="G163" s="143"/>
      <c r="H163" s="158"/>
      <c r="I163" s="395"/>
      <c r="J163" s="394"/>
    </row>
    <row r="164" spans="1:10" s="45" customFormat="1" ht="18" customHeight="1" x14ac:dyDescent="0.15">
      <c r="A164" s="160">
        <v>1</v>
      </c>
      <c r="B164" s="161" t="s">
        <v>192</v>
      </c>
      <c r="C164" s="162"/>
      <c r="D164" s="163"/>
      <c r="E164" s="156" t="s">
        <v>8</v>
      </c>
      <c r="F164" s="159">
        <v>1</v>
      </c>
      <c r="G164" s="143"/>
      <c r="H164" s="158">
        <f t="shared" ref="H164" si="19">F164*G164</f>
        <v>0</v>
      </c>
      <c r="I164" s="164" t="s">
        <v>12</v>
      </c>
      <c r="J164" s="165" t="s">
        <v>13</v>
      </c>
    </row>
    <row r="165" spans="1:10" s="45" customFormat="1" ht="18" customHeight="1" x14ac:dyDescent="0.15">
      <c r="A165" s="160">
        <v>2</v>
      </c>
      <c r="B165" s="161" t="s">
        <v>253</v>
      </c>
      <c r="C165" s="162"/>
      <c r="D165" s="163"/>
      <c r="E165" s="156" t="s">
        <v>8</v>
      </c>
      <c r="F165" s="159">
        <v>1</v>
      </c>
      <c r="G165" s="391" t="s">
        <v>251</v>
      </c>
      <c r="H165" s="392"/>
      <c r="I165" s="164"/>
      <c r="J165" s="165"/>
    </row>
    <row r="166" spans="1:10" s="45" customFormat="1" ht="18" customHeight="1" x14ac:dyDescent="0.15">
      <c r="A166" s="160">
        <v>3</v>
      </c>
      <c r="B166" s="161" t="s">
        <v>178</v>
      </c>
      <c r="C166" s="54" t="s">
        <v>142</v>
      </c>
      <c r="D166" s="163"/>
      <c r="E166" s="156"/>
      <c r="F166" s="159"/>
      <c r="G166" s="44"/>
      <c r="H166" s="159"/>
      <c r="I166" s="164"/>
      <c r="J166" s="165"/>
    </row>
    <row r="167" spans="1:10" s="45" customFormat="1" ht="18" customHeight="1" x14ac:dyDescent="0.15">
      <c r="A167" s="160"/>
      <c r="B167" s="161" t="s">
        <v>166</v>
      </c>
      <c r="C167" s="162"/>
      <c r="D167" s="163"/>
      <c r="E167" s="156" t="s">
        <v>24</v>
      </c>
      <c r="F167" s="159">
        <f>(23.7*2)+(21.9*2)</f>
        <v>91.199999999999989</v>
      </c>
      <c r="G167" s="143"/>
      <c r="H167" s="158">
        <f t="shared" ref="H167:H172" si="20">F167*G167</f>
        <v>0</v>
      </c>
      <c r="I167" s="164" t="s">
        <v>12</v>
      </c>
      <c r="J167" s="165" t="s">
        <v>52</v>
      </c>
    </row>
    <row r="168" spans="1:10" s="45" customFormat="1" ht="18" customHeight="1" x14ac:dyDescent="0.15">
      <c r="A168" s="160"/>
      <c r="B168" s="161" t="s">
        <v>145</v>
      </c>
      <c r="C168" s="162"/>
      <c r="D168" s="163"/>
      <c r="E168" s="156" t="s">
        <v>34</v>
      </c>
      <c r="F168" s="159">
        <f>45.48*0.2</f>
        <v>9.0960000000000001</v>
      </c>
      <c r="G168" s="143"/>
      <c r="H168" s="158">
        <f t="shared" si="20"/>
        <v>0</v>
      </c>
      <c r="I168" s="164" t="s">
        <v>12</v>
      </c>
      <c r="J168" s="165" t="s">
        <v>52</v>
      </c>
    </row>
    <row r="169" spans="1:10" s="45" customFormat="1" ht="18" customHeight="1" x14ac:dyDescent="0.15">
      <c r="A169" s="160"/>
      <c r="B169" s="161" t="s">
        <v>51</v>
      </c>
      <c r="C169" s="162"/>
      <c r="D169" s="163"/>
      <c r="E169" s="156" t="s">
        <v>24</v>
      </c>
      <c r="F169" s="159">
        <v>100.3</v>
      </c>
      <c r="G169" s="143"/>
      <c r="H169" s="158">
        <f t="shared" si="20"/>
        <v>0</v>
      </c>
      <c r="I169" s="164" t="s">
        <v>12</v>
      </c>
      <c r="J169" s="165" t="s">
        <v>30</v>
      </c>
    </row>
    <row r="170" spans="1:10" s="45" customFormat="1" ht="18" customHeight="1" x14ac:dyDescent="0.15">
      <c r="A170" s="160">
        <v>4</v>
      </c>
      <c r="B170" s="161" t="s">
        <v>185</v>
      </c>
      <c r="C170" s="315" t="s">
        <v>186</v>
      </c>
      <c r="D170" s="245"/>
      <c r="E170" s="243"/>
      <c r="F170" s="159"/>
      <c r="G170" s="143"/>
      <c r="H170" s="158"/>
      <c r="I170" s="164"/>
      <c r="J170" s="165"/>
    </row>
    <row r="171" spans="1:10" s="45" customFormat="1" ht="18" customHeight="1" x14ac:dyDescent="0.15">
      <c r="A171" s="160"/>
      <c r="B171" s="161" t="s">
        <v>187</v>
      </c>
      <c r="C171" s="244"/>
      <c r="D171" s="245"/>
      <c r="E171" s="243" t="s">
        <v>24</v>
      </c>
      <c r="F171" s="159">
        <f>6.22*3</f>
        <v>18.66</v>
      </c>
      <c r="G171" s="143"/>
      <c r="H171" s="158">
        <f t="shared" si="20"/>
        <v>0</v>
      </c>
      <c r="I171" s="164" t="s">
        <v>12</v>
      </c>
      <c r="J171" s="165" t="s">
        <v>52</v>
      </c>
    </row>
    <row r="172" spans="1:10" s="45" customFormat="1" ht="15.75" customHeight="1" x14ac:dyDescent="0.15">
      <c r="A172" s="160"/>
      <c r="B172" s="161" t="s">
        <v>188</v>
      </c>
      <c r="C172" s="244"/>
      <c r="D172" s="245"/>
      <c r="E172" s="243" t="s">
        <v>24</v>
      </c>
      <c r="F172" s="159">
        <f>6.22*3</f>
        <v>18.66</v>
      </c>
      <c r="G172" s="275"/>
      <c r="H172" s="158">
        <f t="shared" si="20"/>
        <v>0</v>
      </c>
      <c r="I172" s="164" t="s">
        <v>12</v>
      </c>
      <c r="J172" s="165" t="s">
        <v>30</v>
      </c>
    </row>
    <row r="173" spans="1:10" s="45" customFormat="1" ht="15.75" customHeight="1" x14ac:dyDescent="0.15">
      <c r="A173" s="160">
        <v>6</v>
      </c>
      <c r="B173" s="161" t="s">
        <v>193</v>
      </c>
      <c r="C173" s="244"/>
      <c r="D173" s="245"/>
      <c r="E173" s="243" t="s">
        <v>24</v>
      </c>
      <c r="F173" s="159">
        <v>320</v>
      </c>
      <c r="G173" s="143"/>
      <c r="H173" s="158">
        <f t="shared" ref="H173" si="21">F173*G173</f>
        <v>0</v>
      </c>
      <c r="I173" s="164" t="s">
        <v>12</v>
      </c>
      <c r="J173" s="165" t="s">
        <v>195</v>
      </c>
    </row>
    <row r="174" spans="1:10" s="45" customFormat="1" ht="15.75" customHeight="1" x14ac:dyDescent="0.15">
      <c r="A174" s="160"/>
      <c r="B174" s="161" t="s">
        <v>194</v>
      </c>
      <c r="C174" s="244"/>
      <c r="D174" s="245"/>
      <c r="E174" s="243"/>
      <c r="F174" s="159"/>
      <c r="G174" s="275"/>
      <c r="H174" s="158"/>
      <c r="I174" s="164"/>
      <c r="J174" s="165"/>
    </row>
    <row r="175" spans="1:10" s="45" customFormat="1" ht="18" customHeight="1" thickBot="1" x14ac:dyDescent="0.2">
      <c r="A175" s="160">
        <v>7</v>
      </c>
      <c r="B175" s="161" t="s">
        <v>144</v>
      </c>
      <c r="C175" s="162"/>
      <c r="D175" s="163"/>
      <c r="E175" s="156" t="s">
        <v>34</v>
      </c>
      <c r="F175" s="159">
        <v>65</v>
      </c>
      <c r="G175" s="143"/>
      <c r="H175" s="158">
        <f>F175*G175</f>
        <v>0</v>
      </c>
      <c r="I175" s="164" t="s">
        <v>12</v>
      </c>
      <c r="J175" s="165" t="s">
        <v>52</v>
      </c>
    </row>
    <row r="176" spans="1:10" s="45" customFormat="1" ht="18" customHeight="1" thickBot="1" x14ac:dyDescent="0.2">
      <c r="A176" s="169"/>
      <c r="B176" s="59"/>
      <c r="C176" s="60"/>
      <c r="D176" s="223" t="s">
        <v>165</v>
      </c>
      <c r="E176" s="62"/>
      <c r="F176" s="63"/>
      <c r="G176" s="64"/>
      <c r="H176" s="65">
        <f>SUM(H164:H175)</f>
        <v>0</v>
      </c>
      <c r="I176" s="375"/>
      <c r="J176" s="376"/>
    </row>
    <row r="177" spans="1:10" s="45" customFormat="1" ht="18" customHeight="1" x14ac:dyDescent="0.15">
      <c r="A177" s="174"/>
      <c r="B177" s="66"/>
      <c r="C177" s="67"/>
      <c r="D177" s="68"/>
      <c r="E177" s="69"/>
      <c r="F177" s="70"/>
      <c r="G177" s="71"/>
      <c r="H177" s="72"/>
      <c r="I177" s="73"/>
      <c r="J177" s="175"/>
    </row>
    <row r="178" spans="1:10" s="45" customFormat="1" ht="18" customHeight="1" x14ac:dyDescent="0.15">
      <c r="A178" s="170" t="s">
        <v>65</v>
      </c>
      <c r="B178" s="74" t="s">
        <v>66</v>
      </c>
      <c r="C178" s="46"/>
      <c r="D178" s="47"/>
      <c r="E178" s="48"/>
      <c r="F178" s="49"/>
      <c r="G178" s="50"/>
      <c r="H178" s="51"/>
      <c r="I178" s="52"/>
      <c r="J178" s="151"/>
    </row>
    <row r="179" spans="1:10" s="45" customFormat="1" ht="18" customHeight="1" x14ac:dyDescent="0.15">
      <c r="A179" s="152" t="s">
        <v>67</v>
      </c>
      <c r="B179" s="153" t="s">
        <v>100</v>
      </c>
      <c r="C179" s="154"/>
      <c r="D179" s="155"/>
      <c r="E179" s="156"/>
      <c r="F179" s="157"/>
      <c r="G179" s="158"/>
      <c r="H179" s="159"/>
      <c r="I179" s="395"/>
      <c r="J179" s="420"/>
    </row>
    <row r="180" spans="1:10" s="45" customFormat="1" ht="33" customHeight="1" x14ac:dyDescent="0.15">
      <c r="A180" s="331">
        <v>1</v>
      </c>
      <c r="B180" s="373" t="s">
        <v>213</v>
      </c>
      <c r="C180" s="374"/>
      <c r="D180" s="330"/>
      <c r="E180" s="258" t="s">
        <v>37</v>
      </c>
      <c r="F180" s="259">
        <v>87</v>
      </c>
      <c r="G180" s="275"/>
      <c r="H180" s="261">
        <f t="shared" ref="H180" si="22">F180*G180</f>
        <v>0</v>
      </c>
      <c r="I180" s="262" t="s">
        <v>12</v>
      </c>
      <c r="J180" s="269" t="s">
        <v>133</v>
      </c>
    </row>
    <row r="181" spans="1:10" s="45" customFormat="1" ht="18" customHeight="1" x14ac:dyDescent="0.15">
      <c r="A181" s="160">
        <v>2</v>
      </c>
      <c r="B181" s="161" t="s">
        <v>208</v>
      </c>
      <c r="C181" s="162"/>
      <c r="D181" s="163"/>
      <c r="E181" s="156" t="s">
        <v>25</v>
      </c>
      <c r="F181" s="159">
        <v>30</v>
      </c>
      <c r="G181" s="143"/>
      <c r="H181" s="158">
        <f t="shared" ref="H181:H196" si="23">F181*G181</f>
        <v>0</v>
      </c>
      <c r="I181" s="164" t="s">
        <v>12</v>
      </c>
      <c r="J181" s="165" t="s">
        <v>32</v>
      </c>
    </row>
    <row r="182" spans="1:10" s="45" customFormat="1" ht="18" customHeight="1" x14ac:dyDescent="0.15">
      <c r="A182" s="160">
        <v>3</v>
      </c>
      <c r="B182" s="161" t="s">
        <v>209</v>
      </c>
      <c r="C182" s="162"/>
      <c r="D182" s="163"/>
      <c r="E182" s="156" t="s">
        <v>25</v>
      </c>
      <c r="F182" s="159">
        <v>4</v>
      </c>
      <c r="G182" s="143"/>
      <c r="H182" s="158">
        <f t="shared" ref="H182" si="24">F182*G182</f>
        <v>0</v>
      </c>
      <c r="I182" s="164" t="s">
        <v>12</v>
      </c>
      <c r="J182" s="165" t="s">
        <v>32</v>
      </c>
    </row>
    <row r="183" spans="1:10" s="45" customFormat="1" ht="18" customHeight="1" x14ac:dyDescent="0.15">
      <c r="A183" s="160">
        <v>4</v>
      </c>
      <c r="B183" s="161" t="s">
        <v>210</v>
      </c>
      <c r="C183" s="162"/>
      <c r="D183" s="163"/>
      <c r="E183" s="156" t="s">
        <v>211</v>
      </c>
      <c r="F183" s="159">
        <v>10</v>
      </c>
      <c r="G183" s="143"/>
      <c r="H183" s="158">
        <f t="shared" si="23"/>
        <v>0</v>
      </c>
      <c r="I183" s="164" t="s">
        <v>12</v>
      </c>
      <c r="J183" s="165" t="s">
        <v>32</v>
      </c>
    </row>
    <row r="184" spans="1:10" s="45" customFormat="1" ht="18" customHeight="1" x14ac:dyDescent="0.15">
      <c r="A184" s="320">
        <v>5</v>
      </c>
      <c r="B184" s="329" t="s">
        <v>254</v>
      </c>
      <c r="C184" s="321"/>
      <c r="D184" s="322"/>
      <c r="E184" s="323" t="s">
        <v>25</v>
      </c>
      <c r="F184" s="324">
        <v>16</v>
      </c>
      <c r="G184" s="325"/>
      <c r="H184" s="158">
        <f t="shared" si="23"/>
        <v>0</v>
      </c>
      <c r="I184" s="164" t="s">
        <v>12</v>
      </c>
      <c r="J184" s="357" t="s">
        <v>241</v>
      </c>
    </row>
    <row r="185" spans="1:10" s="45" customFormat="1" ht="36" customHeight="1" x14ac:dyDescent="0.15">
      <c r="A185" s="359">
        <v>6</v>
      </c>
      <c r="B185" s="364" t="s">
        <v>255</v>
      </c>
      <c r="C185" s="321"/>
      <c r="D185" s="322"/>
      <c r="E185" s="360" t="s">
        <v>25</v>
      </c>
      <c r="F185" s="361">
        <v>26</v>
      </c>
      <c r="G185" s="362"/>
      <c r="H185" s="261">
        <f t="shared" si="23"/>
        <v>0</v>
      </c>
      <c r="I185" s="262" t="s">
        <v>12</v>
      </c>
      <c r="J185" s="363" t="s">
        <v>241</v>
      </c>
    </row>
    <row r="186" spans="1:10" s="45" customFormat="1" ht="36" customHeight="1" x14ac:dyDescent="0.15">
      <c r="A186" s="359">
        <v>7</v>
      </c>
      <c r="B186" s="364" t="s">
        <v>257</v>
      </c>
      <c r="C186" s="321"/>
      <c r="D186" s="322"/>
      <c r="E186" s="360" t="s">
        <v>25</v>
      </c>
      <c r="F186" s="361">
        <v>4</v>
      </c>
      <c r="G186" s="362"/>
      <c r="H186" s="261">
        <f t="shared" si="23"/>
        <v>0</v>
      </c>
      <c r="I186" s="262" t="s">
        <v>12</v>
      </c>
      <c r="J186" s="363" t="s">
        <v>241</v>
      </c>
    </row>
    <row r="187" spans="1:10" s="45" customFormat="1" ht="18" customHeight="1" x14ac:dyDescent="0.15">
      <c r="A187" s="160">
        <v>8</v>
      </c>
      <c r="B187" s="161" t="s">
        <v>212</v>
      </c>
      <c r="C187" s="162"/>
      <c r="D187" s="163"/>
      <c r="E187" s="156" t="s">
        <v>25</v>
      </c>
      <c r="F187" s="159">
        <v>12</v>
      </c>
      <c r="G187" s="143"/>
      <c r="H187" s="158">
        <f t="shared" si="23"/>
        <v>0</v>
      </c>
      <c r="I187" s="164" t="s">
        <v>12</v>
      </c>
      <c r="J187" s="127" t="s">
        <v>174</v>
      </c>
    </row>
    <row r="188" spans="1:10" s="45" customFormat="1" ht="35.25" customHeight="1" x14ac:dyDescent="0.15">
      <c r="A188" s="242">
        <v>9</v>
      </c>
      <c r="B188" s="373" t="s">
        <v>214</v>
      </c>
      <c r="C188" s="374"/>
      <c r="D188" s="163"/>
      <c r="E188" s="258" t="s">
        <v>37</v>
      </c>
      <c r="F188" s="259">
        <v>104</v>
      </c>
      <c r="G188" s="275"/>
      <c r="H188" s="261">
        <f t="shared" si="23"/>
        <v>0</v>
      </c>
      <c r="I188" s="262" t="s">
        <v>12</v>
      </c>
      <c r="J188" s="269" t="s">
        <v>133</v>
      </c>
    </row>
    <row r="189" spans="1:10" s="45" customFormat="1" ht="18" customHeight="1" x14ac:dyDescent="0.15">
      <c r="A189" s="160">
        <v>10</v>
      </c>
      <c r="B189" s="53" t="s">
        <v>215</v>
      </c>
      <c r="C189" s="162"/>
      <c r="D189" s="163"/>
      <c r="E189" s="156" t="s">
        <v>25</v>
      </c>
      <c r="F189" s="159">
        <v>102</v>
      </c>
      <c r="G189" s="143"/>
      <c r="H189" s="158">
        <f t="shared" si="23"/>
        <v>0</v>
      </c>
      <c r="I189" s="164" t="s">
        <v>12</v>
      </c>
      <c r="J189" s="127" t="s">
        <v>174</v>
      </c>
    </row>
    <row r="190" spans="1:10" s="45" customFormat="1" ht="18" customHeight="1" x14ac:dyDescent="0.15">
      <c r="A190" s="160">
        <v>11</v>
      </c>
      <c r="B190" s="53" t="s">
        <v>256</v>
      </c>
      <c r="C190" s="162"/>
      <c r="D190" s="163"/>
      <c r="E190" s="156" t="s">
        <v>25</v>
      </c>
      <c r="F190" s="159">
        <v>2</v>
      </c>
      <c r="G190" s="143"/>
      <c r="H190" s="158">
        <f t="shared" si="23"/>
        <v>0</v>
      </c>
      <c r="I190" s="164" t="s">
        <v>12</v>
      </c>
      <c r="J190" s="127" t="s">
        <v>174</v>
      </c>
    </row>
    <row r="191" spans="1:10" s="45" customFormat="1" ht="18" customHeight="1" thickBot="1" x14ac:dyDescent="0.2">
      <c r="A191" s="160">
        <v>12</v>
      </c>
      <c r="B191" s="161" t="s">
        <v>72</v>
      </c>
      <c r="C191" s="162"/>
      <c r="D191" s="163"/>
      <c r="E191" s="156" t="s">
        <v>33</v>
      </c>
      <c r="F191" s="159">
        <v>1</v>
      </c>
      <c r="G191" s="143"/>
      <c r="H191" s="158">
        <f t="shared" ref="H191" si="25">F191*G191</f>
        <v>0</v>
      </c>
      <c r="I191" s="327"/>
      <c r="J191" s="168"/>
    </row>
    <row r="192" spans="1:10" s="45" customFormat="1" ht="18" customHeight="1" thickBot="1" x14ac:dyDescent="0.2">
      <c r="A192" s="169"/>
      <c r="B192" s="59"/>
      <c r="C192" s="60"/>
      <c r="D192" s="61" t="s">
        <v>118</v>
      </c>
      <c r="E192" s="62"/>
      <c r="F192" s="63"/>
      <c r="G192" s="64"/>
      <c r="H192" s="65">
        <f>SUM(H180:H191)</f>
        <v>0</v>
      </c>
      <c r="I192" s="375"/>
      <c r="J192" s="376"/>
    </row>
    <row r="193" spans="1:10" s="45" customFormat="1" ht="18" customHeight="1" x14ac:dyDescent="0.15">
      <c r="A193" s="320"/>
      <c r="B193" s="53"/>
      <c r="C193" s="321"/>
      <c r="D193" s="322"/>
      <c r="E193" s="323"/>
      <c r="F193" s="324"/>
      <c r="G193" s="325"/>
      <c r="H193" s="326"/>
      <c r="I193" s="327"/>
      <c r="J193" s="168"/>
    </row>
    <row r="194" spans="1:10" s="45" customFormat="1" ht="18" customHeight="1" x14ac:dyDescent="0.15">
      <c r="A194" s="152" t="s">
        <v>217</v>
      </c>
      <c r="B194" s="153" t="s">
        <v>216</v>
      </c>
      <c r="C194" s="321"/>
      <c r="D194" s="322"/>
      <c r="E194" s="323"/>
      <c r="F194" s="324"/>
      <c r="G194" s="325"/>
      <c r="H194" s="326"/>
      <c r="I194" s="327"/>
      <c r="J194" s="168"/>
    </row>
    <row r="195" spans="1:10" s="45" customFormat="1" ht="18" customHeight="1" x14ac:dyDescent="0.15">
      <c r="A195" s="320">
        <v>1</v>
      </c>
      <c r="B195" s="332" t="s">
        <v>218</v>
      </c>
      <c r="C195" s="162"/>
      <c r="D195" s="322"/>
      <c r="E195" s="323" t="s">
        <v>64</v>
      </c>
      <c r="F195" s="324">
        <v>1</v>
      </c>
      <c r="G195" s="325"/>
      <c r="H195" s="158">
        <f t="shared" si="23"/>
        <v>0</v>
      </c>
      <c r="I195" s="262" t="s">
        <v>12</v>
      </c>
      <c r="J195" s="168" t="s">
        <v>242</v>
      </c>
    </row>
    <row r="196" spans="1:10" s="45" customFormat="1" ht="18" customHeight="1" thickBot="1" x14ac:dyDescent="0.2">
      <c r="A196" s="160">
        <v>2</v>
      </c>
      <c r="B196" s="332" t="s">
        <v>219</v>
      </c>
      <c r="C196" s="333"/>
      <c r="D196" s="163"/>
      <c r="E196" s="156" t="s">
        <v>220</v>
      </c>
      <c r="F196" s="159">
        <v>15</v>
      </c>
      <c r="G196" s="143"/>
      <c r="H196" s="158">
        <f t="shared" si="23"/>
        <v>0</v>
      </c>
      <c r="I196" s="262" t="s">
        <v>12</v>
      </c>
      <c r="J196" s="269" t="s">
        <v>133</v>
      </c>
    </row>
    <row r="197" spans="1:10" s="45" customFormat="1" ht="18" customHeight="1" thickBot="1" x14ac:dyDescent="0.2">
      <c r="A197" s="169"/>
      <c r="B197" s="59"/>
      <c r="C197" s="60"/>
      <c r="D197" s="61" t="s">
        <v>221</v>
      </c>
      <c r="E197" s="62"/>
      <c r="F197" s="63"/>
      <c r="G197" s="64"/>
      <c r="H197" s="65">
        <f>SUM(H195:H196)</f>
        <v>0</v>
      </c>
      <c r="I197" s="375"/>
      <c r="J197" s="376"/>
    </row>
    <row r="198" spans="1:10" s="45" customFormat="1" ht="18" customHeight="1" x14ac:dyDescent="0.15">
      <c r="A198" s="229" t="s">
        <v>69</v>
      </c>
      <c r="B198" s="230" t="s">
        <v>102</v>
      </c>
      <c r="C198" s="231"/>
      <c r="D198" s="232"/>
      <c r="E198" s="233"/>
      <c r="F198" s="234"/>
      <c r="G198" s="50"/>
      <c r="H198" s="235"/>
      <c r="I198" s="410"/>
      <c r="J198" s="411"/>
    </row>
    <row r="199" spans="1:10" s="45" customFormat="1" ht="66.75" customHeight="1" x14ac:dyDescent="0.15">
      <c r="A199" s="229"/>
      <c r="B199" s="418" t="s">
        <v>207</v>
      </c>
      <c r="C199" s="419"/>
      <c r="D199" s="232"/>
      <c r="E199" s="233"/>
      <c r="F199" s="234"/>
      <c r="G199" s="50"/>
      <c r="H199" s="50"/>
      <c r="I199" s="316"/>
      <c r="J199" s="317"/>
    </row>
    <row r="200" spans="1:10" s="45" customFormat="1" ht="18" customHeight="1" x14ac:dyDescent="0.15">
      <c r="A200" s="160"/>
      <c r="B200" s="161"/>
      <c r="C200" s="162"/>
      <c r="D200" s="163"/>
      <c r="E200" s="156"/>
      <c r="F200" s="159"/>
      <c r="G200" s="143"/>
      <c r="H200" s="158"/>
      <c r="I200" s="164"/>
      <c r="J200" s="127"/>
    </row>
    <row r="201" spans="1:10" s="45" customFormat="1" ht="34.5" customHeight="1" x14ac:dyDescent="0.15">
      <c r="A201" s="160"/>
      <c r="B201" s="373" t="s">
        <v>206</v>
      </c>
      <c r="C201" s="374"/>
      <c r="D201" s="163"/>
      <c r="E201" s="156"/>
      <c r="F201" s="159"/>
      <c r="G201" s="143"/>
      <c r="H201" s="158"/>
      <c r="I201" s="164"/>
      <c r="J201" s="127"/>
    </row>
    <row r="202" spans="1:10" s="45" customFormat="1" ht="18" customHeight="1" x14ac:dyDescent="0.15">
      <c r="A202" s="160">
        <v>1</v>
      </c>
      <c r="B202" s="161" t="s">
        <v>71</v>
      </c>
      <c r="C202" s="162"/>
      <c r="D202" s="163"/>
      <c r="E202" s="156" t="s">
        <v>25</v>
      </c>
      <c r="F202" s="159">
        <v>23</v>
      </c>
      <c r="G202" s="143"/>
      <c r="H202" s="158">
        <f t="shared" ref="H202:H205" si="26">F202*G202</f>
        <v>0</v>
      </c>
      <c r="I202" s="164" t="s">
        <v>12</v>
      </c>
      <c r="J202" s="127" t="s">
        <v>174</v>
      </c>
    </row>
    <row r="203" spans="1:10" s="45" customFormat="1" ht="18" customHeight="1" x14ac:dyDescent="0.15">
      <c r="A203" s="320">
        <v>2</v>
      </c>
      <c r="B203" s="328" t="s">
        <v>205</v>
      </c>
      <c r="C203" s="321"/>
      <c r="D203" s="322"/>
      <c r="E203" s="323" t="s">
        <v>37</v>
      </c>
      <c r="F203" s="324">
        <v>23</v>
      </c>
      <c r="G203" s="325"/>
      <c r="H203" s="158">
        <f t="shared" si="26"/>
        <v>0</v>
      </c>
      <c r="I203" s="164" t="s">
        <v>12</v>
      </c>
      <c r="J203" s="127" t="s">
        <v>134</v>
      </c>
    </row>
    <row r="204" spans="1:10" s="45" customFormat="1" ht="18" customHeight="1" x14ac:dyDescent="0.15">
      <c r="A204" s="160">
        <v>3</v>
      </c>
      <c r="B204" s="328" t="s">
        <v>204</v>
      </c>
      <c r="C204" s="321"/>
      <c r="D204" s="163"/>
      <c r="E204" s="156" t="s">
        <v>43</v>
      </c>
      <c r="F204" s="159">
        <v>23</v>
      </c>
      <c r="G204" s="143"/>
      <c r="H204" s="158">
        <f t="shared" si="26"/>
        <v>0</v>
      </c>
      <c r="I204" s="164" t="s">
        <v>12</v>
      </c>
      <c r="J204" s="127" t="s">
        <v>134</v>
      </c>
    </row>
    <row r="205" spans="1:10" s="45" customFormat="1" ht="18" customHeight="1" thickBot="1" x14ac:dyDescent="0.2">
      <c r="A205" s="160">
        <v>4</v>
      </c>
      <c r="B205" s="161" t="s">
        <v>72</v>
      </c>
      <c r="C205" s="162"/>
      <c r="D205" s="163"/>
      <c r="E205" s="156" t="s">
        <v>33</v>
      </c>
      <c r="F205" s="159">
        <v>1</v>
      </c>
      <c r="G205" s="143"/>
      <c r="H205" s="158">
        <f t="shared" si="26"/>
        <v>0</v>
      </c>
      <c r="I205" s="164"/>
      <c r="J205" s="165"/>
    </row>
    <row r="206" spans="1:10" s="45" customFormat="1" ht="18" customHeight="1" thickBot="1" x14ac:dyDescent="0.2">
      <c r="A206" s="169"/>
      <c r="B206" s="59"/>
      <c r="C206" s="60"/>
      <c r="D206" s="61" t="s">
        <v>222</v>
      </c>
      <c r="E206" s="62"/>
      <c r="F206" s="63"/>
      <c r="G206" s="64"/>
      <c r="H206" s="65">
        <f>SUM(H202:H205)</f>
        <v>0</v>
      </c>
      <c r="I206" s="375"/>
      <c r="J206" s="376"/>
    </row>
    <row r="207" spans="1:10" s="45" customFormat="1" ht="18" customHeight="1" x14ac:dyDescent="0.15">
      <c r="A207" s="229" t="s">
        <v>70</v>
      </c>
      <c r="B207" s="230" t="s">
        <v>104</v>
      </c>
      <c r="C207" s="231"/>
      <c r="D207" s="232"/>
      <c r="E207" s="233"/>
      <c r="F207" s="234"/>
      <c r="G207" s="50"/>
      <c r="H207" s="235"/>
      <c r="I207" s="410"/>
      <c r="J207" s="411"/>
    </row>
    <row r="208" spans="1:10" s="45" customFormat="1" ht="51" customHeight="1" x14ac:dyDescent="0.15">
      <c r="A208" s="229"/>
      <c r="B208" s="416" t="s">
        <v>250</v>
      </c>
      <c r="C208" s="417"/>
      <c r="D208" s="232"/>
      <c r="E208" s="233"/>
      <c r="F208" s="234"/>
      <c r="G208" s="50"/>
      <c r="H208" s="50"/>
      <c r="I208" s="316"/>
      <c r="J208" s="317"/>
    </row>
    <row r="209" spans="1:20" s="45" customFormat="1" ht="18" customHeight="1" x14ac:dyDescent="0.15">
      <c r="A209" s="160">
        <v>1</v>
      </c>
      <c r="B209" s="161" t="s">
        <v>73</v>
      </c>
      <c r="C209" s="162"/>
      <c r="D209" s="163"/>
      <c r="E209" s="156" t="s">
        <v>25</v>
      </c>
      <c r="F209" s="159">
        <v>23</v>
      </c>
      <c r="G209" s="143"/>
      <c r="H209" s="158">
        <f t="shared" ref="H209:H212" si="27">F209*G209</f>
        <v>0</v>
      </c>
      <c r="I209" s="164" t="s">
        <v>12</v>
      </c>
      <c r="J209" s="127" t="s">
        <v>174</v>
      </c>
    </row>
    <row r="210" spans="1:20" s="45" customFormat="1" ht="18" customHeight="1" x14ac:dyDescent="0.15">
      <c r="A210" s="160">
        <v>2</v>
      </c>
      <c r="B210" s="161" t="s">
        <v>149</v>
      </c>
      <c r="C210" s="162"/>
      <c r="D210" s="163"/>
      <c r="E210" s="156" t="s">
        <v>25</v>
      </c>
      <c r="F210" s="159">
        <v>23</v>
      </c>
      <c r="G210" s="143"/>
      <c r="H210" s="158">
        <f t="shared" si="27"/>
        <v>0</v>
      </c>
      <c r="I210" s="164" t="s">
        <v>12</v>
      </c>
      <c r="J210" s="127" t="s">
        <v>174</v>
      </c>
      <c r="T210" s="45" t="s">
        <v>240</v>
      </c>
    </row>
    <row r="211" spans="1:20" s="45" customFormat="1" ht="18" customHeight="1" x14ac:dyDescent="0.15">
      <c r="A211" s="160">
        <v>3</v>
      </c>
      <c r="B211" s="339" t="s">
        <v>249</v>
      </c>
      <c r="C211" s="162"/>
      <c r="D211" s="163"/>
      <c r="E211" s="156" t="s">
        <v>37</v>
      </c>
      <c r="F211" s="159">
        <v>23</v>
      </c>
      <c r="G211" s="143"/>
      <c r="H211" s="158">
        <f t="shared" si="27"/>
        <v>0</v>
      </c>
      <c r="I211" s="164" t="s">
        <v>12</v>
      </c>
      <c r="J211" s="127" t="s">
        <v>133</v>
      </c>
    </row>
    <row r="212" spans="1:20" s="45" customFormat="1" ht="18" customHeight="1" thickBot="1" x14ac:dyDescent="0.2">
      <c r="A212" s="160">
        <v>4</v>
      </c>
      <c r="B212" s="161" t="s">
        <v>72</v>
      </c>
      <c r="C212" s="162"/>
      <c r="D212" s="163"/>
      <c r="E212" s="156" t="s">
        <v>33</v>
      </c>
      <c r="F212" s="159">
        <v>1</v>
      </c>
      <c r="G212" s="143"/>
      <c r="H212" s="158">
        <f t="shared" si="27"/>
        <v>0</v>
      </c>
      <c r="I212" s="164"/>
      <c r="J212" s="165"/>
    </row>
    <row r="213" spans="1:20" s="45" customFormat="1" ht="18" customHeight="1" thickBot="1" x14ac:dyDescent="0.2">
      <c r="A213" s="169"/>
      <c r="B213" s="59"/>
      <c r="C213" s="60"/>
      <c r="D213" s="61" t="s">
        <v>223</v>
      </c>
      <c r="E213" s="62"/>
      <c r="F213" s="63"/>
      <c r="G213" s="64"/>
      <c r="H213" s="65">
        <f>SUM(H209:H212)</f>
        <v>0</v>
      </c>
      <c r="I213" s="375"/>
      <c r="J213" s="376"/>
    </row>
    <row r="214" spans="1:20" s="45" customFormat="1" ht="18" customHeight="1" x14ac:dyDescent="0.15">
      <c r="A214" s="229" t="s">
        <v>74</v>
      </c>
      <c r="B214" s="230" t="s">
        <v>106</v>
      </c>
      <c r="C214" s="231"/>
      <c r="D214" s="232"/>
      <c r="E214" s="233"/>
      <c r="F214" s="234"/>
      <c r="G214" s="50"/>
      <c r="H214" s="235"/>
      <c r="I214" s="410"/>
      <c r="J214" s="411"/>
    </row>
    <row r="215" spans="1:20" s="45" customFormat="1" ht="49.5" customHeight="1" x14ac:dyDescent="0.15">
      <c r="A215" s="160"/>
      <c r="B215" s="416" t="s">
        <v>201</v>
      </c>
      <c r="C215" s="417"/>
      <c r="D215" s="163"/>
      <c r="E215" s="156"/>
      <c r="F215" s="159"/>
      <c r="G215" s="143"/>
      <c r="H215" s="158"/>
      <c r="I215" s="164"/>
      <c r="J215" s="127"/>
    </row>
    <row r="216" spans="1:20" s="45" customFormat="1" ht="18" customHeight="1" x14ac:dyDescent="0.15">
      <c r="A216" s="160">
        <v>1</v>
      </c>
      <c r="B216" s="161" t="s">
        <v>248</v>
      </c>
      <c r="C216" s="162"/>
      <c r="D216" s="163"/>
      <c r="E216" s="156" t="s">
        <v>37</v>
      </c>
      <c r="F216" s="159">
        <v>3</v>
      </c>
      <c r="G216" s="143"/>
      <c r="H216" s="158">
        <f t="shared" ref="H216:H220" si="28">F216*G216</f>
        <v>0</v>
      </c>
      <c r="I216" s="164" t="s">
        <v>12</v>
      </c>
      <c r="J216" s="127" t="s">
        <v>134</v>
      </c>
    </row>
    <row r="217" spans="1:20" s="45" customFormat="1" ht="18" customHeight="1" x14ac:dyDescent="0.15">
      <c r="A217" s="345">
        <v>2</v>
      </c>
      <c r="B217" s="339" t="s">
        <v>247</v>
      </c>
      <c r="C217" s="358"/>
      <c r="D217" s="163"/>
      <c r="E217" s="156" t="s">
        <v>37</v>
      </c>
      <c r="F217" s="159">
        <v>1</v>
      </c>
      <c r="G217" s="340"/>
      <c r="H217" s="341">
        <f t="shared" si="28"/>
        <v>0</v>
      </c>
      <c r="I217" s="352" t="s">
        <v>12</v>
      </c>
      <c r="J217" s="353" t="s">
        <v>134</v>
      </c>
    </row>
    <row r="218" spans="1:20" s="45" customFormat="1" ht="18" customHeight="1" x14ac:dyDescent="0.15">
      <c r="A218" s="345">
        <v>3</v>
      </c>
      <c r="B218" s="339" t="s">
        <v>245</v>
      </c>
      <c r="C218" s="358"/>
      <c r="D218" s="163"/>
      <c r="E218" s="156" t="s">
        <v>25</v>
      </c>
      <c r="F218" s="159">
        <v>1</v>
      </c>
      <c r="G218" s="340"/>
      <c r="H218" s="341">
        <f t="shared" si="28"/>
        <v>0</v>
      </c>
      <c r="I218" s="352" t="s">
        <v>12</v>
      </c>
      <c r="J218" s="353" t="s">
        <v>246</v>
      </c>
    </row>
    <row r="219" spans="1:20" s="45" customFormat="1" ht="18" customHeight="1" x14ac:dyDescent="0.15">
      <c r="A219" s="160">
        <v>4</v>
      </c>
      <c r="B219" s="161" t="s">
        <v>239</v>
      </c>
      <c r="C219" s="162"/>
      <c r="D219" s="163"/>
      <c r="E219" s="156" t="s">
        <v>25</v>
      </c>
      <c r="F219" s="159">
        <v>3</v>
      </c>
      <c r="G219" s="143"/>
      <c r="H219" s="158">
        <f t="shared" si="28"/>
        <v>0</v>
      </c>
      <c r="I219" s="164" t="s">
        <v>12</v>
      </c>
      <c r="J219" s="127" t="s">
        <v>174</v>
      </c>
    </row>
    <row r="220" spans="1:20" s="45" customFormat="1" ht="18" customHeight="1" thickBot="1" x14ac:dyDescent="0.2">
      <c r="A220" s="160">
        <v>5</v>
      </c>
      <c r="B220" s="161" t="s">
        <v>72</v>
      </c>
      <c r="C220" s="162"/>
      <c r="D220" s="163"/>
      <c r="E220" s="156" t="s">
        <v>33</v>
      </c>
      <c r="F220" s="159">
        <v>1</v>
      </c>
      <c r="G220" s="143"/>
      <c r="H220" s="158">
        <f t="shared" si="28"/>
        <v>0</v>
      </c>
      <c r="I220" s="164"/>
      <c r="J220" s="127"/>
    </row>
    <row r="221" spans="1:20" s="45" customFormat="1" ht="18" customHeight="1" thickBot="1" x14ac:dyDescent="0.2">
      <c r="A221" s="169"/>
      <c r="B221" s="59"/>
      <c r="C221" s="60"/>
      <c r="D221" s="61" t="s">
        <v>224</v>
      </c>
      <c r="E221" s="62"/>
      <c r="F221" s="63"/>
      <c r="G221" s="64"/>
      <c r="H221" s="65">
        <f>SUM(H216:H220)</f>
        <v>0</v>
      </c>
      <c r="I221" s="375"/>
      <c r="J221" s="376"/>
    </row>
    <row r="222" spans="1:20" s="45" customFormat="1" ht="18" customHeight="1" x14ac:dyDescent="0.15">
      <c r="A222" s="229" t="s">
        <v>225</v>
      </c>
      <c r="B222" s="230" t="s">
        <v>196</v>
      </c>
      <c r="C222" s="162"/>
      <c r="D222" s="163"/>
      <c r="E222" s="156"/>
      <c r="F222" s="159"/>
      <c r="G222" s="143"/>
      <c r="H222" s="158"/>
      <c r="I222" s="164"/>
      <c r="J222" s="127"/>
    </row>
    <row r="223" spans="1:20" s="45" customFormat="1" ht="36" customHeight="1" x14ac:dyDescent="0.15">
      <c r="A223" s="242"/>
      <c r="B223" s="416" t="s">
        <v>202</v>
      </c>
      <c r="C223" s="417"/>
      <c r="D223" s="163"/>
      <c r="E223" s="156"/>
      <c r="F223" s="159"/>
      <c r="G223" s="143"/>
      <c r="H223" s="158"/>
      <c r="I223" s="164"/>
      <c r="J223" s="127"/>
    </row>
    <row r="224" spans="1:20" s="45" customFormat="1" ht="18" customHeight="1" x14ac:dyDescent="0.15">
      <c r="A224" s="160">
        <v>1</v>
      </c>
      <c r="B224" s="318" t="s">
        <v>197</v>
      </c>
      <c r="C224" s="162"/>
      <c r="D224" s="163"/>
      <c r="E224" s="156" t="s">
        <v>8</v>
      </c>
      <c r="F224" s="159">
        <v>1</v>
      </c>
      <c r="G224" s="143"/>
      <c r="H224" s="158">
        <f t="shared" ref="H224:H228" si="29">F224*G224</f>
        <v>0</v>
      </c>
      <c r="I224" s="164" t="s">
        <v>12</v>
      </c>
      <c r="J224" s="165" t="s">
        <v>17</v>
      </c>
    </row>
    <row r="225" spans="1:10" s="45" customFormat="1" ht="18" customHeight="1" x14ac:dyDescent="0.15">
      <c r="A225" s="345">
        <v>2</v>
      </c>
      <c r="B225" s="318" t="s">
        <v>198</v>
      </c>
      <c r="C225" s="162"/>
      <c r="D225" s="163"/>
      <c r="E225" s="156" t="s">
        <v>8</v>
      </c>
      <c r="F225" s="159">
        <v>1</v>
      </c>
      <c r="G225" s="143"/>
      <c r="H225" s="158">
        <f t="shared" si="29"/>
        <v>0</v>
      </c>
      <c r="I225" s="164" t="s">
        <v>12</v>
      </c>
      <c r="J225" s="165" t="s">
        <v>17</v>
      </c>
    </row>
    <row r="226" spans="1:10" s="45" customFormat="1" ht="18" customHeight="1" x14ac:dyDescent="0.15">
      <c r="A226" s="345">
        <v>3</v>
      </c>
      <c r="B226" s="318" t="s">
        <v>199</v>
      </c>
      <c r="C226" s="162"/>
      <c r="D226" s="163"/>
      <c r="E226" s="156" t="s">
        <v>64</v>
      </c>
      <c r="F226" s="159">
        <v>1</v>
      </c>
      <c r="G226" s="143"/>
      <c r="H226" s="158">
        <f t="shared" si="29"/>
        <v>0</v>
      </c>
      <c r="I226" s="164" t="s">
        <v>12</v>
      </c>
      <c r="J226" s="165" t="s">
        <v>17</v>
      </c>
    </row>
    <row r="227" spans="1:10" s="45" customFormat="1" ht="18" customHeight="1" x14ac:dyDescent="0.15">
      <c r="A227" s="160">
        <v>4</v>
      </c>
      <c r="B227" s="319" t="s">
        <v>200</v>
      </c>
      <c r="C227" s="162"/>
      <c r="D227" s="163"/>
      <c r="E227" s="156" t="s">
        <v>64</v>
      </c>
      <c r="F227" s="159">
        <v>18</v>
      </c>
      <c r="G227" s="143"/>
      <c r="H227" s="158">
        <f t="shared" si="29"/>
        <v>0</v>
      </c>
      <c r="I227" s="164" t="s">
        <v>12</v>
      </c>
      <c r="J227" s="127" t="s">
        <v>13</v>
      </c>
    </row>
    <row r="228" spans="1:10" s="45" customFormat="1" ht="18" customHeight="1" thickBot="1" x14ac:dyDescent="0.2">
      <c r="A228" s="160">
        <v>5</v>
      </c>
      <c r="B228" s="161" t="s">
        <v>72</v>
      </c>
      <c r="C228" s="162"/>
      <c r="D228" s="163"/>
      <c r="E228" s="156" t="s">
        <v>33</v>
      </c>
      <c r="F228" s="159">
        <v>1</v>
      </c>
      <c r="G228" s="143"/>
      <c r="H228" s="158">
        <f t="shared" si="29"/>
        <v>0</v>
      </c>
      <c r="I228" s="164"/>
      <c r="J228" s="165"/>
    </row>
    <row r="229" spans="1:10" s="45" customFormat="1" ht="18" customHeight="1" thickBot="1" x14ac:dyDescent="0.2">
      <c r="A229" s="169"/>
      <c r="B229" s="59"/>
      <c r="C229" s="60"/>
      <c r="D229" s="61" t="s">
        <v>226</v>
      </c>
      <c r="E229" s="62"/>
      <c r="F229" s="63"/>
      <c r="G229" s="64"/>
      <c r="H229" s="65">
        <f>SUM(H224:H228)</f>
        <v>0</v>
      </c>
      <c r="I229" s="375"/>
      <c r="J229" s="376"/>
    </row>
    <row r="230" spans="1:10" s="45" customFormat="1" ht="18" customHeight="1" x14ac:dyDescent="0.15">
      <c r="A230" s="238" t="s">
        <v>227</v>
      </c>
      <c r="B230" s="230" t="s">
        <v>138</v>
      </c>
      <c r="C230" s="239"/>
      <c r="D230" s="240"/>
      <c r="E230" s="241"/>
      <c r="F230" s="234"/>
      <c r="G230" s="50"/>
      <c r="H230" s="235"/>
      <c r="I230" s="410"/>
      <c r="J230" s="411"/>
    </row>
    <row r="231" spans="1:10" s="45" customFormat="1" ht="30" customHeight="1" x14ac:dyDescent="0.15">
      <c r="A231" s="242"/>
      <c r="B231" s="413" t="s">
        <v>190</v>
      </c>
      <c r="C231" s="414"/>
      <c r="D231" s="415"/>
      <c r="E231" s="243"/>
      <c r="F231" s="159"/>
      <c r="G231" s="143"/>
      <c r="H231" s="158"/>
      <c r="I231" s="164"/>
      <c r="J231" s="127"/>
    </row>
    <row r="232" spans="1:10" s="45" customFormat="1" ht="18" customHeight="1" x14ac:dyDescent="0.15">
      <c r="A232" s="160">
        <v>1</v>
      </c>
      <c r="B232" s="161" t="s">
        <v>135</v>
      </c>
      <c r="C232" s="244"/>
      <c r="D232" s="245"/>
      <c r="E232" s="243" t="s">
        <v>25</v>
      </c>
      <c r="F232" s="159">
        <v>8</v>
      </c>
      <c r="G232" s="143"/>
      <c r="H232" s="158">
        <f t="shared" ref="H232:H235" si="30">F232*G232</f>
        <v>0</v>
      </c>
      <c r="I232" s="164" t="s">
        <v>12</v>
      </c>
      <c r="J232" s="127" t="s">
        <v>136</v>
      </c>
    </row>
    <row r="233" spans="1:10" s="45" customFormat="1" ht="18" customHeight="1" x14ac:dyDescent="0.15">
      <c r="A233" s="160">
        <v>2</v>
      </c>
      <c r="B233" s="161" t="s">
        <v>137</v>
      </c>
      <c r="C233" s="244"/>
      <c r="D233" s="245"/>
      <c r="E233" s="243" t="s">
        <v>25</v>
      </c>
      <c r="F233" s="159">
        <v>4</v>
      </c>
      <c r="G233" s="143"/>
      <c r="H233" s="158">
        <f t="shared" si="30"/>
        <v>0</v>
      </c>
      <c r="I233" s="164" t="s">
        <v>12</v>
      </c>
      <c r="J233" s="127" t="s">
        <v>136</v>
      </c>
    </row>
    <row r="234" spans="1:10" s="45" customFormat="1" ht="18" customHeight="1" x14ac:dyDescent="0.15">
      <c r="A234" s="160">
        <v>3</v>
      </c>
      <c r="B234" s="161" t="s">
        <v>203</v>
      </c>
      <c r="C234" s="244"/>
      <c r="D234" s="245"/>
      <c r="E234" s="243" t="s">
        <v>8</v>
      </c>
      <c r="F234" s="159">
        <v>1</v>
      </c>
      <c r="G234" s="143"/>
      <c r="H234" s="158">
        <f t="shared" si="30"/>
        <v>0</v>
      </c>
      <c r="I234" s="164" t="s">
        <v>12</v>
      </c>
      <c r="J234" s="127"/>
    </row>
    <row r="235" spans="1:10" s="45" customFormat="1" ht="18" customHeight="1" x14ac:dyDescent="0.15">
      <c r="A235" s="160">
        <v>4</v>
      </c>
      <c r="B235" s="161" t="s">
        <v>189</v>
      </c>
      <c r="C235" s="244"/>
      <c r="D235" s="245"/>
      <c r="E235" s="243" t="s">
        <v>8</v>
      </c>
      <c r="F235" s="159">
        <v>1</v>
      </c>
      <c r="G235" s="143"/>
      <c r="H235" s="158">
        <f t="shared" si="30"/>
        <v>0</v>
      </c>
      <c r="I235" s="164" t="s">
        <v>12</v>
      </c>
      <c r="J235" s="127" t="s">
        <v>13</v>
      </c>
    </row>
    <row r="236" spans="1:10" s="45" customFormat="1" ht="18" customHeight="1" thickBot="1" x14ac:dyDescent="0.2">
      <c r="A236" s="160">
        <v>5</v>
      </c>
      <c r="B236" s="161" t="s">
        <v>72</v>
      </c>
      <c r="C236" s="162"/>
      <c r="D236" s="163"/>
      <c r="E236" s="156" t="s">
        <v>33</v>
      </c>
      <c r="F236" s="159">
        <v>1</v>
      </c>
      <c r="G236" s="143"/>
      <c r="H236" s="158"/>
      <c r="I236" s="164"/>
      <c r="J236" s="165"/>
    </row>
    <row r="237" spans="1:10" s="45" customFormat="1" ht="18" customHeight="1" thickBot="1" x14ac:dyDescent="0.2">
      <c r="A237" s="169"/>
      <c r="B237" s="59"/>
      <c r="C237" s="60"/>
      <c r="D237" s="61" t="s">
        <v>228</v>
      </c>
      <c r="E237" s="62"/>
      <c r="F237" s="63"/>
      <c r="G237" s="64"/>
      <c r="H237" s="65">
        <f>SUM(H232:H236)</f>
        <v>0</v>
      </c>
      <c r="I237" s="375"/>
      <c r="J237" s="376"/>
    </row>
    <row r="238" spans="1:10" s="45" customFormat="1" ht="18" customHeight="1" x14ac:dyDescent="0.15">
      <c r="A238" s="75"/>
      <c r="B238" s="76"/>
      <c r="C238" s="77"/>
      <c r="D238" s="78"/>
      <c r="E238" s="79"/>
      <c r="F238" s="80"/>
      <c r="G238" s="81"/>
      <c r="H238" s="82"/>
      <c r="I238" s="82"/>
      <c r="J238" s="82"/>
    </row>
    <row r="239" spans="1:10" s="45" customFormat="1" ht="18" customHeight="1" x14ac:dyDescent="0.15">
      <c r="A239" s="83"/>
      <c r="B239" s="84"/>
      <c r="F239" s="85"/>
      <c r="G239" s="85"/>
      <c r="H239" s="85"/>
      <c r="I239" s="85"/>
      <c r="J239" s="85"/>
    </row>
    <row r="240" spans="1:10" s="45" customFormat="1" ht="18" customHeight="1" x14ac:dyDescent="0.15">
      <c r="A240" s="83"/>
      <c r="B240" s="84"/>
      <c r="F240" s="85"/>
      <c r="G240" s="85"/>
      <c r="H240" s="412"/>
      <c r="I240" s="412"/>
      <c r="J240" s="412"/>
    </row>
    <row r="241" spans="1:10" s="45" customFormat="1" ht="18" customHeight="1" x14ac:dyDescent="0.15">
      <c r="A241" s="83"/>
      <c r="B241" s="84"/>
      <c r="F241" s="85"/>
      <c r="G241" s="85"/>
      <c r="H241" s="407"/>
      <c r="I241" s="407"/>
      <c r="J241" s="407"/>
    </row>
    <row r="242" spans="1:10" s="87" customFormat="1" ht="18" customHeight="1" x14ac:dyDescent="0.2">
      <c r="A242" s="83"/>
      <c r="B242" s="84"/>
      <c r="C242" s="45"/>
      <c r="D242" s="45"/>
      <c r="E242" s="45"/>
      <c r="F242" s="85"/>
      <c r="G242" s="85"/>
      <c r="H242" s="86"/>
      <c r="I242" s="86"/>
      <c r="J242" s="85"/>
    </row>
    <row r="243" spans="1:10" s="87" customFormat="1" ht="18" customHeight="1" x14ac:dyDescent="0.2">
      <c r="A243" s="83"/>
      <c r="B243" s="84"/>
      <c r="C243" s="45"/>
      <c r="D243" s="45"/>
      <c r="E243" s="45"/>
      <c r="F243" s="85"/>
      <c r="G243" s="85"/>
      <c r="H243" s="86"/>
      <c r="I243" s="86"/>
      <c r="J243" s="85"/>
    </row>
    <row r="244" spans="1:10" s="87" customFormat="1" ht="18" customHeight="1" x14ac:dyDescent="0.2">
      <c r="A244" s="83"/>
      <c r="B244" s="84"/>
      <c r="C244" s="45"/>
      <c r="D244" s="45"/>
      <c r="E244" s="45"/>
      <c r="F244" s="85"/>
      <c r="G244" s="85"/>
      <c r="H244" s="88"/>
      <c r="I244" s="88"/>
      <c r="J244" s="85"/>
    </row>
    <row r="245" spans="1:10" s="87" customFormat="1" x14ac:dyDescent="0.2">
      <c r="A245" s="83"/>
      <c r="B245" s="84"/>
      <c r="C245" s="45"/>
      <c r="D245" s="45"/>
      <c r="E245" s="45"/>
      <c r="F245" s="85"/>
      <c r="G245" s="85"/>
      <c r="H245" s="408"/>
      <c r="I245" s="408"/>
      <c r="J245" s="408"/>
    </row>
    <row r="246" spans="1:10" s="87" customFormat="1" ht="18.75" customHeight="1" x14ac:dyDescent="0.2">
      <c r="A246" s="83"/>
      <c r="B246" s="84"/>
      <c r="C246" s="45"/>
      <c r="D246" s="45"/>
      <c r="E246" s="45"/>
      <c r="F246" s="85"/>
      <c r="G246" s="85"/>
      <c r="H246" s="409"/>
      <c r="I246" s="409"/>
      <c r="J246" s="409"/>
    </row>
    <row r="247" spans="1:10" s="87" customFormat="1" ht="18" customHeight="1" x14ac:dyDescent="0.2">
      <c r="A247" s="224"/>
      <c r="B247" s="225"/>
      <c r="F247" s="226"/>
      <c r="G247" s="226"/>
      <c r="H247" s="226"/>
      <c r="I247" s="226"/>
      <c r="J247" s="226"/>
    </row>
    <row r="248" spans="1:10" s="87" customFormat="1" ht="18" customHeight="1" x14ac:dyDescent="0.2">
      <c r="A248" s="224"/>
      <c r="B248" s="225"/>
      <c r="F248" s="226"/>
      <c r="G248" s="226"/>
      <c r="H248" s="226"/>
      <c r="I248" s="226"/>
      <c r="J248" s="226"/>
    </row>
    <row r="249" spans="1:10" s="87" customFormat="1" ht="18" customHeight="1" x14ac:dyDescent="0.2">
      <c r="A249" s="224"/>
      <c r="B249" s="225"/>
      <c r="F249" s="226"/>
      <c r="G249" s="226"/>
      <c r="H249" s="226"/>
      <c r="I249" s="226"/>
      <c r="J249" s="226"/>
    </row>
    <row r="250" spans="1:10" s="87" customFormat="1" ht="18" customHeight="1" x14ac:dyDescent="0.2">
      <c r="A250" s="224"/>
      <c r="B250" s="225"/>
      <c r="F250" s="226"/>
      <c r="G250" s="226"/>
      <c r="H250" s="226"/>
      <c r="I250" s="226"/>
      <c r="J250" s="226"/>
    </row>
    <row r="251" spans="1:10" s="87" customFormat="1" ht="18" customHeight="1" x14ac:dyDescent="0.2">
      <c r="A251" s="224"/>
      <c r="B251" s="225"/>
      <c r="F251" s="226"/>
      <c r="G251" s="226"/>
      <c r="H251" s="226"/>
      <c r="I251" s="226"/>
      <c r="J251" s="226"/>
    </row>
    <row r="252" spans="1:10" s="87" customFormat="1" ht="18" customHeight="1" x14ac:dyDescent="0.2">
      <c r="A252" s="224"/>
      <c r="B252" s="225"/>
      <c r="F252" s="226"/>
      <c r="G252" s="226"/>
      <c r="H252" s="226"/>
      <c r="I252" s="226"/>
      <c r="J252" s="227"/>
    </row>
    <row r="253" spans="1:10" s="87" customFormat="1" ht="18" customHeight="1" x14ac:dyDescent="0.2">
      <c r="A253" s="224"/>
      <c r="B253" s="225"/>
      <c r="F253" s="226"/>
      <c r="G253" s="226"/>
      <c r="H253" s="226"/>
      <c r="I253" s="226"/>
      <c r="J253" s="228"/>
    </row>
    <row r="254" spans="1:10" s="87" customFormat="1" ht="18" customHeight="1" x14ac:dyDescent="0.2">
      <c r="A254" s="224"/>
      <c r="B254" s="225"/>
      <c r="F254" s="226"/>
      <c r="G254" s="226"/>
      <c r="H254" s="226"/>
      <c r="I254" s="226"/>
      <c r="J254" s="227"/>
    </row>
    <row r="255" spans="1:10" s="87" customFormat="1" ht="18" customHeight="1" x14ac:dyDescent="0.2">
      <c r="A255" s="224"/>
    </row>
    <row r="256" spans="1:10" s="87" customFormat="1" ht="18" customHeight="1" x14ac:dyDescent="0.2">
      <c r="A256" s="224"/>
    </row>
    <row r="257" spans="1:1" s="87" customFormat="1" ht="18" customHeight="1" x14ac:dyDescent="0.2">
      <c r="A257" s="224"/>
    </row>
    <row r="258" spans="1:1" s="87" customFormat="1" ht="18" customHeight="1" x14ac:dyDescent="0.2">
      <c r="A258" s="224"/>
    </row>
    <row r="259" spans="1:1" s="87" customFormat="1" ht="18" customHeight="1" x14ac:dyDescent="0.2">
      <c r="A259" s="224"/>
    </row>
    <row r="260" spans="1:1" s="87" customFormat="1" ht="18" customHeight="1" x14ac:dyDescent="0.2">
      <c r="A260" s="224"/>
    </row>
    <row r="261" spans="1:1" s="87" customFormat="1" ht="18" customHeight="1" x14ac:dyDescent="0.2">
      <c r="A261" s="224"/>
    </row>
    <row r="262" spans="1:1" s="87" customFormat="1" ht="18" customHeight="1" x14ac:dyDescent="0.2">
      <c r="A262" s="224"/>
    </row>
    <row r="263" spans="1:1" s="87" customFormat="1" ht="18" customHeight="1" x14ac:dyDescent="0.2">
      <c r="A263" s="224"/>
    </row>
    <row r="264" spans="1:1" s="87" customFormat="1" ht="18" customHeight="1" x14ac:dyDescent="0.2">
      <c r="A264" s="224"/>
    </row>
    <row r="265" spans="1:1" s="87" customFormat="1" ht="18" customHeight="1" x14ac:dyDescent="0.2">
      <c r="A265" s="224"/>
    </row>
    <row r="266" spans="1:1" s="87" customFormat="1" ht="18" customHeight="1" x14ac:dyDescent="0.2">
      <c r="A266" s="224"/>
    </row>
    <row r="267" spans="1:1" s="87" customFormat="1" ht="18" customHeight="1" x14ac:dyDescent="0.2">
      <c r="A267" s="224"/>
    </row>
    <row r="268" spans="1:1" s="87" customFormat="1" ht="18" customHeight="1" x14ac:dyDescent="0.2">
      <c r="A268" s="224"/>
    </row>
    <row r="269" spans="1:1" s="87" customFormat="1" ht="18" customHeight="1" x14ac:dyDescent="0.2">
      <c r="A269" s="224"/>
    </row>
    <row r="270" spans="1:1" s="87" customFormat="1" ht="18" customHeight="1" x14ac:dyDescent="0.2">
      <c r="A270" s="224"/>
    </row>
    <row r="271" spans="1:1" s="87" customFormat="1" ht="18" customHeight="1" x14ac:dyDescent="0.2">
      <c r="A271" s="224"/>
    </row>
    <row r="272" spans="1:1" s="87" customFormat="1" ht="18" customHeight="1" x14ac:dyDescent="0.2">
      <c r="A272" s="224"/>
    </row>
    <row r="273" spans="1:1" s="87" customFormat="1" ht="18" customHeight="1" x14ac:dyDescent="0.2">
      <c r="A273" s="224"/>
    </row>
    <row r="274" spans="1:1" s="87" customFormat="1" ht="18" customHeight="1" x14ac:dyDescent="0.2">
      <c r="A274" s="224"/>
    </row>
    <row r="275" spans="1:1" s="87" customFormat="1" ht="18" customHeight="1" x14ac:dyDescent="0.2">
      <c r="A275" s="224"/>
    </row>
    <row r="276" spans="1:1" s="87" customFormat="1" ht="18" customHeight="1" x14ac:dyDescent="0.2">
      <c r="A276" s="224"/>
    </row>
    <row r="277" spans="1:1" s="87" customFormat="1" ht="18" customHeight="1" x14ac:dyDescent="0.2">
      <c r="A277" s="224"/>
    </row>
    <row r="278" spans="1:1" s="87" customFormat="1" ht="18" customHeight="1" x14ac:dyDescent="0.2">
      <c r="A278" s="224"/>
    </row>
    <row r="279" spans="1:1" s="87" customFormat="1" ht="18" customHeight="1" x14ac:dyDescent="0.2">
      <c r="A279" s="224"/>
    </row>
    <row r="280" spans="1:1" s="87" customFormat="1" ht="18" customHeight="1" x14ac:dyDescent="0.2">
      <c r="A280" s="224"/>
    </row>
    <row r="281" spans="1:1" s="87" customFormat="1" ht="18" customHeight="1" x14ac:dyDescent="0.2">
      <c r="A281" s="224"/>
    </row>
    <row r="282" spans="1:1" s="87" customFormat="1" ht="18" customHeight="1" x14ac:dyDescent="0.2">
      <c r="A282" s="224"/>
    </row>
    <row r="283" spans="1:1" s="87" customFormat="1" ht="18" customHeight="1" x14ac:dyDescent="0.2">
      <c r="A283" s="224"/>
    </row>
    <row r="284" spans="1:1" s="87" customFormat="1" ht="18" customHeight="1" x14ac:dyDescent="0.2">
      <c r="A284" s="224"/>
    </row>
    <row r="285" spans="1:1" s="87" customFormat="1" ht="18" customHeight="1" x14ac:dyDescent="0.2">
      <c r="A285" s="224"/>
    </row>
    <row r="286" spans="1:1" s="87" customFormat="1" ht="18" customHeight="1" x14ac:dyDescent="0.2">
      <c r="A286" s="224"/>
    </row>
    <row r="287" spans="1:1" s="87" customFormat="1" ht="18" customHeight="1" x14ac:dyDescent="0.2">
      <c r="A287" s="224"/>
    </row>
    <row r="288" spans="1:1" s="87" customFormat="1" ht="18" customHeight="1" x14ac:dyDescent="0.2">
      <c r="A288" s="224"/>
    </row>
    <row r="289" spans="1:10" s="87" customFormat="1" ht="18" customHeight="1" x14ac:dyDescent="0.2">
      <c r="A289" s="224"/>
    </row>
    <row r="290" spans="1:10" s="87" customFormat="1" ht="18" customHeight="1" x14ac:dyDescent="0.2">
      <c r="A290" s="224"/>
    </row>
    <row r="291" spans="1:10" s="87" customFormat="1" ht="18" customHeight="1" x14ac:dyDescent="0.2">
      <c r="A291" s="224"/>
    </row>
    <row r="292" spans="1:10" s="87" customFormat="1" ht="18" customHeight="1" x14ac:dyDescent="0.2">
      <c r="A292" s="224"/>
    </row>
    <row r="293" spans="1:10" s="87" customFormat="1" ht="18" customHeight="1" x14ac:dyDescent="0.2">
      <c r="A293" s="224"/>
    </row>
    <row r="294" spans="1:10" ht="18" customHeight="1" x14ac:dyDescent="0.2">
      <c r="B294" s="37"/>
      <c r="F294" s="37"/>
      <c r="G294" s="37"/>
      <c r="H294" s="37"/>
      <c r="I294" s="37"/>
      <c r="J294" s="37"/>
    </row>
    <row r="295" spans="1:10" ht="18" customHeight="1" x14ac:dyDescent="0.2">
      <c r="B295" s="37"/>
      <c r="F295" s="37"/>
      <c r="G295" s="37"/>
      <c r="H295" s="37"/>
      <c r="I295" s="37"/>
      <c r="J295" s="37"/>
    </row>
    <row r="296" spans="1:10" ht="18" customHeight="1" x14ac:dyDescent="0.2">
      <c r="B296" s="37"/>
      <c r="F296" s="37"/>
      <c r="G296" s="37"/>
      <c r="H296" s="37"/>
      <c r="I296" s="37"/>
      <c r="J296" s="37"/>
    </row>
    <row r="297" spans="1:10" ht="18" customHeight="1" x14ac:dyDescent="0.2">
      <c r="B297" s="37"/>
      <c r="F297" s="37"/>
      <c r="G297" s="37"/>
      <c r="H297" s="37"/>
      <c r="I297" s="37"/>
      <c r="J297" s="37"/>
    </row>
    <row r="298" spans="1:10" ht="18" customHeight="1" x14ac:dyDescent="0.2">
      <c r="B298" s="37"/>
      <c r="F298" s="37"/>
      <c r="G298" s="37"/>
      <c r="H298" s="37"/>
      <c r="I298" s="37"/>
      <c r="J298" s="37"/>
    </row>
    <row r="299" spans="1:10" ht="18" customHeight="1" x14ac:dyDescent="0.2">
      <c r="B299" s="37"/>
      <c r="F299" s="37"/>
      <c r="G299" s="37"/>
      <c r="H299" s="37"/>
      <c r="I299" s="37"/>
      <c r="J299" s="37"/>
    </row>
    <row r="300" spans="1:10" ht="18" customHeight="1" x14ac:dyDescent="0.2">
      <c r="B300" s="37"/>
      <c r="F300" s="37"/>
      <c r="G300" s="37"/>
      <c r="H300" s="37"/>
      <c r="I300" s="37"/>
      <c r="J300" s="37"/>
    </row>
    <row r="301" spans="1:10" ht="18" customHeight="1" x14ac:dyDescent="0.2">
      <c r="B301" s="37"/>
      <c r="F301" s="37"/>
      <c r="G301" s="37"/>
      <c r="H301" s="37"/>
      <c r="I301" s="37"/>
      <c r="J301" s="37"/>
    </row>
    <row r="302" spans="1:10" ht="18" customHeight="1" x14ac:dyDescent="0.2">
      <c r="B302" s="37"/>
      <c r="F302" s="37"/>
      <c r="G302" s="37"/>
      <c r="H302" s="37"/>
      <c r="I302" s="37"/>
      <c r="J302" s="37"/>
    </row>
    <row r="303" spans="1:10" ht="18" customHeight="1" x14ac:dyDescent="0.2">
      <c r="B303" s="37"/>
      <c r="F303" s="37"/>
      <c r="G303" s="37"/>
      <c r="H303" s="37"/>
      <c r="I303" s="37"/>
      <c r="J303" s="37"/>
    </row>
    <row r="304" spans="1:10" ht="18" customHeight="1" x14ac:dyDescent="0.2">
      <c r="B304" s="37"/>
      <c r="F304" s="37"/>
      <c r="G304" s="37"/>
      <c r="H304" s="37"/>
      <c r="I304" s="37"/>
      <c r="J304" s="37"/>
    </row>
    <row r="305" spans="1:10" ht="18" customHeight="1" x14ac:dyDescent="0.2">
      <c r="B305" s="37"/>
      <c r="F305" s="37"/>
      <c r="G305" s="37"/>
      <c r="H305" s="37"/>
      <c r="I305" s="37"/>
      <c r="J305" s="37"/>
    </row>
    <row r="306" spans="1:10" ht="18" customHeight="1" x14ac:dyDescent="0.2">
      <c r="A306" s="37"/>
      <c r="B306" s="37"/>
      <c r="F306" s="37"/>
      <c r="G306" s="37"/>
      <c r="H306" s="37"/>
      <c r="I306" s="37"/>
      <c r="J306" s="37"/>
    </row>
    <row r="307" spans="1:10" ht="18" customHeight="1" x14ac:dyDescent="0.2">
      <c r="A307" s="37"/>
      <c r="B307" s="37"/>
      <c r="F307" s="37"/>
      <c r="G307" s="37"/>
      <c r="H307" s="37"/>
      <c r="I307" s="37"/>
      <c r="J307" s="37"/>
    </row>
    <row r="308" spans="1:10" ht="18" customHeight="1" x14ac:dyDescent="0.2">
      <c r="A308" s="37"/>
      <c r="B308" s="37"/>
      <c r="F308" s="37"/>
      <c r="G308" s="37"/>
      <c r="H308" s="37"/>
      <c r="I308" s="37"/>
      <c r="J308" s="37"/>
    </row>
    <row r="309" spans="1:10" ht="18" customHeight="1" x14ac:dyDescent="0.2">
      <c r="A309" s="37"/>
      <c r="B309" s="37"/>
      <c r="F309" s="37"/>
      <c r="G309" s="37"/>
      <c r="H309" s="37"/>
      <c r="I309" s="37"/>
      <c r="J309" s="37"/>
    </row>
    <row r="310" spans="1:10" ht="18" customHeight="1" x14ac:dyDescent="0.2">
      <c r="A310" s="37"/>
      <c r="B310" s="37"/>
      <c r="F310" s="37"/>
      <c r="G310" s="37"/>
      <c r="H310" s="37"/>
      <c r="I310" s="37"/>
      <c r="J310" s="37"/>
    </row>
    <row r="311" spans="1:10" ht="18" customHeight="1" x14ac:dyDescent="0.2">
      <c r="A311" s="37"/>
      <c r="B311" s="37"/>
      <c r="F311" s="37"/>
      <c r="G311" s="37"/>
      <c r="H311" s="37"/>
      <c r="I311" s="37"/>
      <c r="J311" s="37"/>
    </row>
    <row r="312" spans="1:10" ht="18" customHeight="1" x14ac:dyDescent="0.2">
      <c r="A312" s="37"/>
      <c r="B312" s="37"/>
      <c r="F312" s="37"/>
      <c r="G312" s="37"/>
      <c r="H312" s="37"/>
      <c r="I312" s="37"/>
      <c r="J312" s="37"/>
    </row>
    <row r="313" spans="1:10" ht="18" customHeight="1" x14ac:dyDescent="0.2">
      <c r="A313" s="37"/>
      <c r="B313" s="37"/>
      <c r="F313" s="37"/>
      <c r="G313" s="37"/>
      <c r="H313" s="37"/>
      <c r="I313" s="37"/>
      <c r="J313" s="37"/>
    </row>
    <row r="314" spans="1:10" ht="18" customHeight="1" x14ac:dyDescent="0.2">
      <c r="A314" s="37"/>
      <c r="B314" s="37"/>
      <c r="F314" s="37"/>
      <c r="G314" s="37"/>
      <c r="H314" s="37"/>
      <c r="I314" s="37"/>
      <c r="J314" s="37"/>
    </row>
    <row r="315" spans="1:10" ht="18" customHeight="1" x14ac:dyDescent="0.2">
      <c r="A315" s="37"/>
      <c r="B315" s="37"/>
      <c r="F315" s="37"/>
      <c r="G315" s="37"/>
      <c r="H315" s="37"/>
      <c r="I315" s="37"/>
      <c r="J315" s="37"/>
    </row>
    <row r="316" spans="1:10" ht="18" customHeight="1" x14ac:dyDescent="0.2">
      <c r="A316" s="37"/>
      <c r="B316" s="37"/>
      <c r="F316" s="37"/>
      <c r="G316" s="37"/>
      <c r="H316" s="37"/>
      <c r="I316" s="37"/>
      <c r="J316" s="37"/>
    </row>
    <row r="317" spans="1:10" ht="18" customHeight="1" x14ac:dyDescent="0.2">
      <c r="A317" s="37"/>
      <c r="B317" s="37"/>
      <c r="F317" s="37"/>
      <c r="G317" s="37"/>
      <c r="H317" s="37"/>
      <c r="I317" s="37"/>
      <c r="J317" s="37"/>
    </row>
    <row r="318" spans="1:10" ht="18" customHeight="1" x14ac:dyDescent="0.2">
      <c r="A318" s="37"/>
      <c r="B318" s="37"/>
      <c r="F318" s="37"/>
      <c r="G318" s="37"/>
      <c r="H318" s="37"/>
      <c r="I318" s="37"/>
      <c r="J318" s="37"/>
    </row>
    <row r="319" spans="1:10" ht="18" customHeight="1" x14ac:dyDescent="0.2">
      <c r="A319" s="37"/>
      <c r="B319" s="37"/>
      <c r="F319" s="37"/>
      <c r="G319" s="37"/>
      <c r="H319" s="37"/>
      <c r="I319" s="37"/>
      <c r="J319" s="37"/>
    </row>
    <row r="320" spans="1:10" ht="18" customHeight="1" x14ac:dyDescent="0.2">
      <c r="A320" s="37"/>
      <c r="B320" s="37"/>
      <c r="F320" s="37"/>
      <c r="G320" s="37"/>
      <c r="H320" s="37"/>
      <c r="I320" s="37"/>
      <c r="J320" s="37"/>
    </row>
    <row r="321" s="37" customFormat="1" ht="18" customHeight="1" x14ac:dyDescent="0.2"/>
    <row r="322" s="37" customFormat="1" ht="18" customHeight="1" x14ac:dyDescent="0.2"/>
    <row r="323" s="37" customFormat="1" ht="18" customHeight="1" x14ac:dyDescent="0.2"/>
    <row r="324" s="37" customFormat="1" ht="18" customHeight="1" x14ac:dyDescent="0.2"/>
    <row r="325" s="37" customFormat="1" ht="18" customHeight="1" x14ac:dyDescent="0.2"/>
    <row r="326" s="37" customFormat="1" ht="18" customHeight="1" x14ac:dyDescent="0.2"/>
    <row r="327" s="37" customFormat="1" ht="18" customHeight="1" x14ac:dyDescent="0.2"/>
    <row r="328" s="37" customFormat="1" ht="18" customHeight="1" x14ac:dyDescent="0.2"/>
    <row r="329" s="37" customFormat="1" ht="18" customHeight="1" x14ac:dyDescent="0.2"/>
    <row r="330" s="37" customFormat="1" ht="18" customHeight="1" x14ac:dyDescent="0.2"/>
    <row r="331" s="37" customFormat="1" ht="18" customHeight="1" x14ac:dyDescent="0.2"/>
    <row r="332" s="37" customFormat="1" ht="18" customHeight="1" x14ac:dyDescent="0.2"/>
    <row r="333" s="37" customFormat="1" ht="18" customHeight="1" x14ac:dyDescent="0.2"/>
    <row r="334" s="37" customFormat="1" ht="18" customHeight="1" x14ac:dyDescent="0.2"/>
    <row r="335" s="37" customFormat="1" ht="18" customHeight="1" x14ac:dyDescent="0.2"/>
    <row r="336" s="37" customFormat="1" ht="18" customHeight="1" x14ac:dyDescent="0.2"/>
    <row r="337" s="37" customFormat="1" ht="18" customHeight="1" x14ac:dyDescent="0.2"/>
    <row r="338" s="37" customFormat="1" ht="18" customHeight="1" x14ac:dyDescent="0.2"/>
    <row r="339" s="37" customFormat="1" ht="18" customHeight="1" x14ac:dyDescent="0.2"/>
    <row r="340" s="37" customFormat="1" ht="18" customHeight="1" x14ac:dyDescent="0.2"/>
    <row r="341" s="37" customFormat="1" ht="18" customHeight="1" x14ac:dyDescent="0.2"/>
    <row r="342" s="37" customFormat="1" ht="18" customHeight="1" x14ac:dyDescent="0.2"/>
    <row r="343" s="37" customFormat="1" ht="18" customHeight="1" x14ac:dyDescent="0.2"/>
    <row r="344" s="37" customFormat="1" ht="18" customHeight="1" x14ac:dyDescent="0.2"/>
    <row r="345" s="37" customFormat="1" ht="18" customHeight="1" x14ac:dyDescent="0.2"/>
    <row r="346" s="37" customFormat="1" ht="18" customHeight="1" x14ac:dyDescent="0.2"/>
    <row r="347" s="37" customFormat="1" ht="18" customHeight="1" x14ac:dyDescent="0.2"/>
    <row r="348" s="37" customFormat="1" ht="18" customHeight="1" x14ac:dyDescent="0.2"/>
    <row r="349" s="37" customFormat="1" ht="18" customHeight="1" x14ac:dyDescent="0.2"/>
    <row r="350" s="37" customFormat="1" ht="18" customHeight="1" x14ac:dyDescent="0.2"/>
    <row r="351" s="37" customFormat="1" ht="18" customHeight="1" x14ac:dyDescent="0.2"/>
    <row r="352" s="37" customFormat="1" ht="18" customHeight="1" x14ac:dyDescent="0.2"/>
    <row r="353" s="37" customFormat="1" ht="18" customHeight="1" x14ac:dyDescent="0.2"/>
    <row r="354" s="37" customFormat="1" ht="18" customHeight="1" x14ac:dyDescent="0.2"/>
    <row r="355" s="37" customFormat="1" ht="18" customHeight="1" x14ac:dyDescent="0.2"/>
    <row r="356" s="37" customFormat="1" ht="18" customHeight="1" x14ac:dyDescent="0.2"/>
    <row r="357" s="37" customFormat="1" ht="18" customHeight="1" x14ac:dyDescent="0.2"/>
    <row r="358" s="37" customFormat="1" ht="18" customHeight="1" x14ac:dyDescent="0.2"/>
    <row r="359" s="37" customFormat="1" ht="18" customHeight="1" x14ac:dyDescent="0.2"/>
    <row r="360" s="37" customFormat="1" ht="18" customHeight="1" x14ac:dyDescent="0.2"/>
    <row r="361" s="37" customFormat="1" ht="18" customHeight="1" x14ac:dyDescent="0.2"/>
    <row r="362" s="37" customFormat="1" ht="18" customHeight="1" x14ac:dyDescent="0.2"/>
    <row r="363" s="37" customFormat="1" ht="18" customHeight="1" x14ac:dyDescent="0.2"/>
    <row r="364" s="37" customFormat="1" ht="18" customHeight="1" x14ac:dyDescent="0.2"/>
    <row r="365" s="37" customFormat="1" ht="18" customHeight="1" x14ac:dyDescent="0.2"/>
    <row r="366" s="37" customFormat="1" ht="18" customHeight="1" x14ac:dyDescent="0.2"/>
    <row r="367" s="37" customFormat="1" ht="18" customHeight="1" x14ac:dyDescent="0.2"/>
    <row r="368" s="37" customFormat="1" ht="18" customHeight="1" x14ac:dyDescent="0.2"/>
    <row r="369" s="37" customFormat="1" ht="18" customHeight="1" x14ac:dyDescent="0.2"/>
    <row r="370" s="37" customFormat="1" ht="18" customHeight="1" x14ac:dyDescent="0.2"/>
    <row r="371" s="37" customFormat="1" ht="18" customHeight="1" x14ac:dyDescent="0.2"/>
    <row r="372" s="37" customFormat="1" ht="18" customHeight="1" x14ac:dyDescent="0.2"/>
    <row r="373" s="37" customFormat="1" ht="18" customHeight="1" x14ac:dyDescent="0.2"/>
    <row r="374" s="37" customFormat="1" ht="18" customHeight="1" x14ac:dyDescent="0.2"/>
    <row r="375" s="37" customFormat="1" ht="18" customHeight="1" x14ac:dyDescent="0.2"/>
    <row r="376" s="37" customFormat="1" ht="18" customHeight="1" x14ac:dyDescent="0.2"/>
    <row r="377" s="37" customFormat="1" ht="18" customHeight="1" x14ac:dyDescent="0.2"/>
    <row r="378" s="37" customFormat="1" ht="18" customHeight="1" x14ac:dyDescent="0.2"/>
    <row r="379" s="37" customFormat="1" ht="18" customHeight="1" x14ac:dyDescent="0.2"/>
    <row r="380" s="37" customFormat="1" ht="18" customHeight="1" x14ac:dyDescent="0.2"/>
    <row r="381" s="37" customFormat="1" ht="18" customHeight="1" x14ac:dyDescent="0.2"/>
    <row r="382" s="37" customFormat="1" ht="18" customHeight="1" x14ac:dyDescent="0.2"/>
    <row r="383" s="37" customFormat="1" ht="18" customHeight="1" x14ac:dyDescent="0.2"/>
    <row r="384" s="37" customFormat="1" ht="18" customHeight="1" x14ac:dyDescent="0.2"/>
    <row r="385" s="37" customFormat="1" ht="18" customHeight="1" x14ac:dyDescent="0.2"/>
    <row r="386" s="37" customFormat="1" ht="18" customHeight="1" x14ac:dyDescent="0.2"/>
    <row r="387" s="37" customFormat="1" ht="18" customHeight="1" x14ac:dyDescent="0.2"/>
    <row r="388" s="37" customFormat="1" ht="18" customHeight="1" x14ac:dyDescent="0.2"/>
    <row r="389" s="37" customFormat="1" ht="18" customHeight="1" x14ac:dyDescent="0.2"/>
    <row r="390" s="37" customFormat="1" ht="18" customHeight="1" x14ac:dyDescent="0.2"/>
    <row r="391" s="37" customFormat="1" ht="18" customHeight="1" x14ac:dyDescent="0.2"/>
    <row r="392" s="37" customFormat="1" ht="18" customHeight="1" x14ac:dyDescent="0.2"/>
    <row r="393" s="37" customFormat="1" ht="18" customHeight="1" x14ac:dyDescent="0.2"/>
    <row r="394" s="37" customFormat="1" ht="18" customHeight="1" x14ac:dyDescent="0.2"/>
    <row r="395" s="37" customFormat="1" ht="18" customHeight="1" x14ac:dyDescent="0.2"/>
    <row r="396" s="37" customFormat="1" ht="18" customHeight="1" x14ac:dyDescent="0.2"/>
    <row r="397" s="37" customFormat="1" ht="18" customHeight="1" x14ac:dyDescent="0.2"/>
    <row r="398" s="37" customFormat="1" ht="18" customHeight="1" x14ac:dyDescent="0.2"/>
    <row r="399" s="37" customFormat="1" ht="18" customHeight="1" x14ac:dyDescent="0.2"/>
    <row r="400" s="37" customFormat="1" ht="18" customHeight="1" x14ac:dyDescent="0.2"/>
    <row r="401" s="37" customFormat="1" ht="18" customHeight="1" x14ac:dyDescent="0.2"/>
    <row r="402" s="37" customFormat="1" ht="18" customHeight="1" x14ac:dyDescent="0.2"/>
    <row r="403" s="37" customFormat="1" ht="18" customHeight="1" x14ac:dyDescent="0.2"/>
    <row r="404" s="37" customFormat="1" ht="18" customHeight="1" x14ac:dyDescent="0.2"/>
    <row r="405" s="37" customFormat="1" ht="18" customHeight="1" x14ac:dyDescent="0.2"/>
    <row r="406" s="37" customFormat="1" ht="18" customHeight="1" x14ac:dyDescent="0.2"/>
    <row r="407" s="37" customFormat="1" ht="18" customHeight="1" x14ac:dyDescent="0.2"/>
    <row r="408" s="37" customFormat="1" ht="18" customHeight="1" x14ac:dyDescent="0.2"/>
    <row r="409" s="37" customFormat="1" ht="18" customHeight="1" x14ac:dyDescent="0.2"/>
    <row r="410" s="37" customFormat="1" ht="18" customHeight="1" x14ac:dyDescent="0.2"/>
    <row r="411" s="37" customFormat="1" ht="18" customHeight="1" x14ac:dyDescent="0.2"/>
    <row r="412" s="37" customFormat="1" ht="18" customHeight="1" x14ac:dyDescent="0.2"/>
    <row r="413" s="37" customFormat="1" ht="18" customHeight="1" x14ac:dyDescent="0.2"/>
    <row r="414" s="37" customFormat="1" ht="18" customHeight="1" x14ac:dyDescent="0.2"/>
    <row r="415" s="37" customFormat="1" ht="18" customHeight="1" x14ac:dyDescent="0.2"/>
    <row r="416" s="37" customFormat="1" ht="18" customHeight="1" x14ac:dyDescent="0.2"/>
    <row r="417" s="37" customFormat="1" ht="18" customHeight="1" x14ac:dyDescent="0.2"/>
    <row r="418" s="37" customFormat="1" ht="18" customHeight="1" x14ac:dyDescent="0.2"/>
    <row r="419" s="37" customFormat="1" ht="18" customHeight="1" x14ac:dyDescent="0.2"/>
    <row r="420" s="37" customFormat="1" ht="18" customHeight="1" x14ac:dyDescent="0.2"/>
    <row r="421" s="37" customFormat="1" ht="18" customHeight="1" x14ac:dyDescent="0.2"/>
    <row r="422" s="37" customFormat="1" ht="18" customHeight="1" x14ac:dyDescent="0.2"/>
    <row r="423" s="37" customFormat="1" ht="18" customHeight="1" x14ac:dyDescent="0.2"/>
    <row r="424" s="37" customFormat="1" ht="18" customHeight="1" x14ac:dyDescent="0.2"/>
    <row r="425" s="37" customFormat="1" ht="18" customHeight="1" x14ac:dyDescent="0.2"/>
    <row r="426" s="37" customFormat="1" ht="18" customHeight="1" x14ac:dyDescent="0.2"/>
    <row r="427" s="37" customFormat="1" ht="18" customHeight="1" x14ac:dyDescent="0.2"/>
    <row r="428" s="37" customFormat="1" ht="18" customHeight="1" x14ac:dyDescent="0.2"/>
    <row r="429" s="37" customFormat="1" ht="18" customHeight="1" x14ac:dyDescent="0.2"/>
    <row r="430" s="37" customFormat="1" ht="18" customHeight="1" x14ac:dyDescent="0.2"/>
    <row r="431" s="37" customFormat="1" ht="18" customHeight="1" x14ac:dyDescent="0.2"/>
    <row r="432" s="37" customFormat="1" ht="18" customHeight="1" x14ac:dyDescent="0.2"/>
    <row r="433" s="37" customFormat="1" ht="18" customHeight="1" x14ac:dyDescent="0.2"/>
    <row r="434" s="37" customFormat="1" ht="18" customHeight="1" x14ac:dyDescent="0.2"/>
    <row r="435" s="37" customFormat="1" ht="18" customHeight="1" x14ac:dyDescent="0.2"/>
    <row r="436" s="37" customFormat="1" ht="18" customHeight="1" x14ac:dyDescent="0.2"/>
    <row r="437" s="37" customFormat="1" ht="18" customHeight="1" x14ac:dyDescent="0.2"/>
    <row r="438" s="37" customFormat="1" ht="18" customHeight="1" x14ac:dyDescent="0.2"/>
    <row r="439" s="37" customFormat="1" ht="18" customHeight="1" x14ac:dyDescent="0.2"/>
    <row r="440" s="37" customFormat="1" ht="18" customHeight="1" x14ac:dyDescent="0.2"/>
    <row r="441" s="37" customFormat="1" ht="18" customHeight="1" x14ac:dyDescent="0.2"/>
    <row r="442" s="37" customFormat="1" ht="18" customHeight="1" x14ac:dyDescent="0.2"/>
    <row r="443" s="37" customFormat="1" ht="18" customHeight="1" x14ac:dyDescent="0.2"/>
    <row r="444" s="37" customFormat="1" ht="18" customHeight="1" x14ac:dyDescent="0.2"/>
    <row r="445" s="37" customFormat="1" ht="18" customHeight="1" x14ac:dyDescent="0.2"/>
    <row r="446" s="37" customFormat="1" ht="18" customHeight="1" x14ac:dyDescent="0.2"/>
    <row r="447" s="37" customFormat="1" ht="18" customHeight="1" x14ac:dyDescent="0.2"/>
    <row r="448" s="37" customFormat="1" ht="18" customHeight="1" x14ac:dyDescent="0.2"/>
    <row r="449" s="37" customFormat="1" ht="18" customHeight="1" x14ac:dyDescent="0.2"/>
    <row r="450" s="37" customFormat="1" ht="18" customHeight="1" x14ac:dyDescent="0.2"/>
    <row r="451" s="37" customFormat="1" ht="18" customHeight="1" x14ac:dyDescent="0.2"/>
    <row r="452" s="37" customFormat="1" ht="18" customHeight="1" x14ac:dyDescent="0.2"/>
    <row r="453" s="37" customFormat="1" ht="18" customHeight="1" x14ac:dyDescent="0.2"/>
    <row r="454" s="37" customFormat="1" ht="18" customHeight="1" x14ac:dyDescent="0.2"/>
    <row r="455" s="37" customFormat="1" ht="18" customHeight="1" x14ac:dyDescent="0.2"/>
    <row r="456" s="37" customFormat="1" ht="18" customHeight="1" x14ac:dyDescent="0.2"/>
    <row r="457" s="37" customFormat="1" ht="18" customHeight="1" x14ac:dyDescent="0.2"/>
    <row r="458" s="37" customFormat="1" ht="18" customHeight="1" x14ac:dyDescent="0.2"/>
    <row r="459" s="37" customFormat="1" ht="18" customHeight="1" x14ac:dyDescent="0.2"/>
    <row r="460" s="37" customFormat="1" ht="18" customHeight="1" x14ac:dyDescent="0.2"/>
    <row r="461" s="37" customFormat="1" ht="18" customHeight="1" x14ac:dyDescent="0.2"/>
    <row r="462" s="37" customFormat="1" ht="18" customHeight="1" x14ac:dyDescent="0.2"/>
    <row r="463" s="37" customFormat="1" ht="18" customHeight="1" x14ac:dyDescent="0.2"/>
    <row r="464" s="37" customFormat="1" ht="18" customHeight="1" x14ac:dyDescent="0.2"/>
    <row r="465" s="37" customFormat="1" ht="18" customHeight="1" x14ac:dyDescent="0.2"/>
    <row r="466" s="37" customFormat="1" ht="18" customHeight="1" x14ac:dyDescent="0.2"/>
    <row r="467" s="37" customFormat="1" ht="18" customHeight="1" x14ac:dyDescent="0.2"/>
    <row r="468" s="37" customFormat="1" ht="18" customHeight="1" x14ac:dyDescent="0.2"/>
    <row r="469" s="37" customFormat="1" ht="18" customHeight="1" x14ac:dyDescent="0.2"/>
    <row r="470" s="37" customFormat="1" ht="18" customHeight="1" x14ac:dyDescent="0.2"/>
    <row r="471" s="37" customFormat="1" ht="18" customHeight="1" x14ac:dyDescent="0.2"/>
    <row r="472" s="37" customFormat="1" ht="18" customHeight="1" x14ac:dyDescent="0.2"/>
    <row r="473" s="37" customFormat="1" ht="18" customHeight="1" x14ac:dyDescent="0.2"/>
    <row r="474" s="37" customFormat="1" ht="18" customHeight="1" x14ac:dyDescent="0.2"/>
    <row r="475" s="37" customFormat="1" ht="18" customHeight="1" x14ac:dyDescent="0.2"/>
    <row r="476" s="37" customFormat="1" ht="18" customHeight="1" x14ac:dyDescent="0.2"/>
    <row r="477" s="37" customFormat="1" ht="18" customHeight="1" x14ac:dyDescent="0.2"/>
    <row r="478" s="37" customFormat="1" ht="18" customHeight="1" x14ac:dyDescent="0.2"/>
    <row r="479" s="37" customFormat="1" ht="18" customHeight="1" x14ac:dyDescent="0.2"/>
    <row r="480" s="37" customFormat="1" ht="18" customHeight="1" x14ac:dyDescent="0.2"/>
    <row r="481" s="37" customFormat="1" ht="18" customHeight="1" x14ac:dyDescent="0.2"/>
    <row r="482" s="37" customFormat="1" ht="18" customHeight="1" x14ac:dyDescent="0.2"/>
    <row r="483" s="37" customFormat="1" ht="18" customHeight="1" x14ac:dyDescent="0.2"/>
    <row r="484" s="37" customFormat="1" ht="18" customHeight="1" x14ac:dyDescent="0.2"/>
    <row r="485" s="37" customFormat="1" ht="18" customHeight="1" x14ac:dyDescent="0.2"/>
    <row r="486" s="37" customFormat="1" ht="18" customHeight="1" x14ac:dyDescent="0.2"/>
    <row r="487" s="37" customFormat="1" ht="18" customHeight="1" x14ac:dyDescent="0.2"/>
    <row r="488" s="37" customFormat="1" ht="18" customHeight="1" x14ac:dyDescent="0.2"/>
    <row r="489" s="37" customFormat="1" ht="18" customHeight="1" x14ac:dyDescent="0.2"/>
    <row r="490" s="37" customFormat="1" ht="18" customHeight="1" x14ac:dyDescent="0.2"/>
    <row r="491" s="37" customFormat="1" ht="18" customHeight="1" x14ac:dyDescent="0.2"/>
    <row r="492" s="37" customFormat="1" ht="18" customHeight="1" x14ac:dyDescent="0.2"/>
    <row r="493" s="37" customFormat="1" ht="18" customHeight="1" x14ac:dyDescent="0.2"/>
    <row r="494" s="37" customFormat="1" ht="18" customHeight="1" x14ac:dyDescent="0.2"/>
    <row r="495" s="37" customFormat="1" ht="18" customHeight="1" x14ac:dyDescent="0.2"/>
    <row r="496" s="37" customFormat="1" ht="18" customHeight="1" x14ac:dyDescent="0.2"/>
    <row r="497" s="37" customFormat="1" ht="18" customHeight="1" x14ac:dyDescent="0.2"/>
    <row r="498" s="37" customFormat="1" ht="18" customHeight="1" x14ac:dyDescent="0.2"/>
    <row r="499" s="37" customFormat="1" ht="18" customHeight="1" x14ac:dyDescent="0.2"/>
    <row r="500" s="37" customFormat="1" ht="18" customHeight="1" x14ac:dyDescent="0.2"/>
    <row r="501" s="37" customFormat="1" ht="18" customHeight="1" x14ac:dyDescent="0.2"/>
    <row r="502" s="37" customFormat="1" ht="18" customHeight="1" x14ac:dyDescent="0.2"/>
    <row r="503" s="37" customFormat="1" ht="18" customHeight="1" x14ac:dyDescent="0.2"/>
    <row r="504" s="37" customFormat="1" ht="18" customHeight="1" x14ac:dyDescent="0.2"/>
    <row r="505" s="37" customFormat="1" ht="18" customHeight="1" x14ac:dyDescent="0.2"/>
    <row r="506" s="37" customFormat="1" ht="18" customHeight="1" x14ac:dyDescent="0.2"/>
    <row r="507" s="37" customFormat="1" ht="18" customHeight="1" x14ac:dyDescent="0.2"/>
    <row r="508" s="37" customFormat="1" ht="18" customHeight="1" x14ac:dyDescent="0.2"/>
    <row r="509" s="37" customFormat="1" ht="18" customHeight="1" x14ac:dyDescent="0.2"/>
    <row r="510" s="37" customFormat="1" ht="18" customHeight="1" x14ac:dyDescent="0.2"/>
    <row r="511" s="37" customFormat="1" ht="18" customHeight="1" x14ac:dyDescent="0.2"/>
    <row r="512" s="37" customFormat="1" ht="18" customHeight="1" x14ac:dyDescent="0.2"/>
    <row r="513" s="37" customFormat="1" ht="18" customHeight="1" x14ac:dyDescent="0.2"/>
    <row r="514" s="37" customFormat="1" ht="18" customHeight="1" x14ac:dyDescent="0.2"/>
    <row r="515" s="37" customFormat="1" ht="18" customHeight="1" x14ac:dyDescent="0.2"/>
    <row r="516" s="37" customFormat="1" ht="18" customHeight="1" x14ac:dyDescent="0.2"/>
    <row r="517" s="37" customFormat="1" ht="18" customHeight="1" x14ac:dyDescent="0.2"/>
    <row r="518" s="37" customFormat="1" ht="18" customHeight="1" x14ac:dyDescent="0.2"/>
    <row r="519" s="37" customFormat="1" ht="18" customHeight="1" x14ac:dyDescent="0.2"/>
    <row r="520" s="37" customFormat="1" ht="18" customHeight="1" x14ac:dyDescent="0.2"/>
    <row r="521" s="37" customFormat="1" ht="18" customHeight="1" x14ac:dyDescent="0.2"/>
    <row r="522" s="37" customFormat="1" ht="18" customHeight="1" x14ac:dyDescent="0.2"/>
    <row r="523" s="37" customFormat="1" ht="18" customHeight="1" x14ac:dyDescent="0.2"/>
    <row r="524" s="37" customFormat="1" ht="18" customHeight="1" x14ac:dyDescent="0.2"/>
    <row r="525" s="37" customFormat="1" ht="18" customHeight="1" x14ac:dyDescent="0.2"/>
    <row r="526" s="37" customFormat="1" ht="18" customHeight="1" x14ac:dyDescent="0.2"/>
    <row r="527" s="37" customFormat="1" ht="18" customHeight="1" x14ac:dyDescent="0.2"/>
    <row r="528" s="37" customFormat="1" ht="18" customHeight="1" x14ac:dyDescent="0.2"/>
    <row r="529" s="37" customFormat="1" ht="18" customHeight="1" x14ac:dyDescent="0.2"/>
    <row r="530" s="37" customFormat="1" ht="18" customHeight="1" x14ac:dyDescent="0.2"/>
    <row r="531" s="37" customFormat="1" ht="18" customHeight="1" x14ac:dyDescent="0.2"/>
    <row r="532" s="37" customFormat="1" ht="18" customHeight="1" x14ac:dyDescent="0.2"/>
    <row r="533" s="37" customFormat="1" ht="18" customHeight="1" x14ac:dyDescent="0.2"/>
    <row r="534" s="37" customFormat="1" ht="18" customHeight="1" x14ac:dyDescent="0.2"/>
    <row r="535" s="37" customFormat="1" ht="18" customHeight="1" x14ac:dyDescent="0.2"/>
    <row r="536" s="37" customFormat="1" ht="18" customHeight="1" x14ac:dyDescent="0.2"/>
    <row r="537" s="37" customFormat="1" ht="18" customHeight="1" x14ac:dyDescent="0.2"/>
    <row r="538" s="37" customFormat="1" ht="18" customHeight="1" x14ac:dyDescent="0.2"/>
    <row r="539" s="37" customFormat="1" ht="18" customHeight="1" x14ac:dyDescent="0.2"/>
    <row r="540" s="37" customFormat="1" ht="18" customHeight="1" x14ac:dyDescent="0.2"/>
    <row r="541" s="37" customFormat="1" ht="18" customHeight="1" x14ac:dyDescent="0.2"/>
    <row r="542" s="37" customFormat="1" ht="18" customHeight="1" x14ac:dyDescent="0.2"/>
    <row r="543" s="37" customFormat="1" ht="18" customHeight="1" x14ac:dyDescent="0.2"/>
    <row r="544" s="37" customFormat="1" ht="18" customHeight="1" x14ac:dyDescent="0.2"/>
    <row r="545" s="37" customFormat="1" ht="18" customHeight="1" x14ac:dyDescent="0.2"/>
    <row r="546" s="37" customFormat="1" ht="18" customHeight="1" x14ac:dyDescent="0.2"/>
    <row r="547" s="37" customFormat="1" ht="18" customHeight="1" x14ac:dyDescent="0.2"/>
    <row r="548" s="37" customFormat="1" ht="18" customHeight="1" x14ac:dyDescent="0.2"/>
    <row r="549" s="37" customFormat="1" ht="18" customHeight="1" x14ac:dyDescent="0.2"/>
    <row r="550" s="37" customFormat="1" ht="18" customHeight="1" x14ac:dyDescent="0.2"/>
    <row r="551" s="37" customFormat="1" ht="18" customHeight="1" x14ac:dyDescent="0.2"/>
    <row r="552" s="37" customFormat="1" ht="18" customHeight="1" x14ac:dyDescent="0.2"/>
    <row r="553" s="37" customFormat="1" ht="18" customHeight="1" x14ac:dyDescent="0.2"/>
    <row r="554" s="37" customFormat="1" ht="18" customHeight="1" x14ac:dyDescent="0.2"/>
    <row r="555" s="37" customFormat="1" ht="18" customHeight="1" x14ac:dyDescent="0.2"/>
    <row r="556" s="37" customFormat="1" ht="18" customHeight="1" x14ac:dyDescent="0.2"/>
    <row r="557" s="37" customFormat="1" ht="18" customHeight="1" x14ac:dyDescent="0.2"/>
    <row r="558" s="37" customFormat="1" ht="18" customHeight="1" x14ac:dyDescent="0.2"/>
    <row r="559" s="37" customFormat="1" ht="18" customHeight="1" x14ac:dyDescent="0.2"/>
    <row r="560" s="37" customFormat="1" ht="18" customHeight="1" x14ac:dyDescent="0.2"/>
    <row r="561" s="37" customFormat="1" ht="18" customHeight="1" x14ac:dyDescent="0.2"/>
    <row r="562" s="37" customFormat="1" ht="18" customHeight="1" x14ac:dyDescent="0.2"/>
    <row r="563" s="37" customFormat="1" ht="18" customHeight="1" x14ac:dyDescent="0.2"/>
    <row r="564" s="37" customFormat="1" ht="18" customHeight="1" x14ac:dyDescent="0.2"/>
    <row r="565" s="37" customFormat="1" ht="18" customHeight="1" x14ac:dyDescent="0.2"/>
    <row r="566" s="37" customFormat="1" ht="18" customHeight="1" x14ac:dyDescent="0.2"/>
    <row r="567" s="37" customFormat="1" ht="18" customHeight="1" x14ac:dyDescent="0.2"/>
    <row r="568" s="37" customFormat="1" ht="18" customHeight="1" x14ac:dyDescent="0.2"/>
    <row r="569" s="37" customFormat="1" ht="18" customHeight="1" x14ac:dyDescent="0.2"/>
    <row r="570" s="37" customFormat="1" ht="18" customHeight="1" x14ac:dyDescent="0.2"/>
    <row r="571" s="37" customFormat="1" ht="18" customHeight="1" x14ac:dyDescent="0.2"/>
    <row r="572" s="37" customFormat="1" ht="18" customHeight="1" x14ac:dyDescent="0.2"/>
    <row r="573" s="37" customFormat="1" ht="18" customHeight="1" x14ac:dyDescent="0.2"/>
    <row r="574" s="37" customFormat="1" ht="18" customHeight="1" x14ac:dyDescent="0.2"/>
    <row r="575" s="37" customFormat="1" ht="18" customHeight="1" x14ac:dyDescent="0.2"/>
    <row r="576" s="37" customFormat="1" ht="18" customHeight="1" x14ac:dyDescent="0.2"/>
    <row r="577" s="37" customFormat="1" ht="18" customHeight="1" x14ac:dyDescent="0.2"/>
    <row r="578" s="37" customFormat="1" ht="18" customHeight="1" x14ac:dyDescent="0.2"/>
    <row r="579" s="37" customFormat="1" ht="18" customHeight="1" x14ac:dyDescent="0.2"/>
    <row r="580" s="37" customFormat="1" ht="18" customHeight="1" x14ac:dyDescent="0.2"/>
    <row r="581" s="37" customFormat="1" ht="18" customHeight="1" x14ac:dyDescent="0.2"/>
    <row r="582" s="37" customFormat="1" ht="18" customHeight="1" x14ac:dyDescent="0.2"/>
    <row r="583" s="37" customFormat="1" ht="18" customHeight="1" x14ac:dyDescent="0.2"/>
    <row r="584" s="37" customFormat="1" ht="18" customHeight="1" x14ac:dyDescent="0.2"/>
    <row r="585" s="37" customFormat="1" ht="18" customHeight="1" x14ac:dyDescent="0.2"/>
    <row r="586" s="37" customFormat="1" ht="18" customHeight="1" x14ac:dyDescent="0.2"/>
    <row r="587" s="37" customFormat="1" ht="18" customHeight="1" x14ac:dyDescent="0.2"/>
    <row r="588" s="37" customFormat="1" ht="18" customHeight="1" x14ac:dyDescent="0.2"/>
    <row r="589" s="37" customFormat="1" ht="18" customHeight="1" x14ac:dyDescent="0.2"/>
    <row r="590" s="37" customFormat="1" ht="18" customHeight="1" x14ac:dyDescent="0.2"/>
    <row r="591" s="37" customFormat="1" ht="18" customHeight="1" x14ac:dyDescent="0.2"/>
    <row r="592" s="37" customFormat="1" ht="18" customHeight="1" x14ac:dyDescent="0.2"/>
    <row r="593" s="37" customFormat="1" ht="18" customHeight="1" x14ac:dyDescent="0.2"/>
    <row r="594" s="37" customFormat="1" ht="18" customHeight="1" x14ac:dyDescent="0.2"/>
    <row r="595" s="37" customFormat="1" ht="18" customHeight="1" x14ac:dyDescent="0.2"/>
    <row r="596" s="37" customFormat="1" ht="18" customHeight="1" x14ac:dyDescent="0.2"/>
    <row r="597" s="37" customFormat="1" ht="18" customHeight="1" x14ac:dyDescent="0.2"/>
    <row r="598" s="37" customFormat="1" ht="18" customHeight="1" x14ac:dyDescent="0.2"/>
    <row r="599" s="37" customFormat="1" ht="18" customHeight="1" x14ac:dyDescent="0.2"/>
    <row r="600" s="37" customFormat="1" ht="18" customHeight="1" x14ac:dyDescent="0.2"/>
    <row r="601" s="37" customFormat="1" ht="18" customHeight="1" x14ac:dyDescent="0.2"/>
    <row r="602" s="37" customFormat="1" ht="18" customHeight="1" x14ac:dyDescent="0.2"/>
    <row r="603" s="37" customFormat="1" ht="18" customHeight="1" x14ac:dyDescent="0.2"/>
    <row r="604" s="37" customFormat="1" ht="18" customHeight="1" x14ac:dyDescent="0.2"/>
    <row r="605" s="37" customFormat="1" ht="18" customHeight="1" x14ac:dyDescent="0.2"/>
    <row r="606" s="37" customFormat="1" ht="18" customHeight="1" x14ac:dyDescent="0.2"/>
    <row r="607" s="37" customFormat="1" ht="18" customHeight="1" x14ac:dyDescent="0.2"/>
    <row r="608" s="37" customFormat="1" ht="18" customHeight="1" x14ac:dyDescent="0.2"/>
    <row r="609" s="37" customFormat="1" ht="18" customHeight="1" x14ac:dyDescent="0.2"/>
    <row r="610" s="37" customFormat="1" ht="18" customHeight="1" x14ac:dyDescent="0.2"/>
    <row r="611" s="37" customFormat="1" ht="18" customHeight="1" x14ac:dyDescent="0.2"/>
    <row r="612" s="37" customFormat="1" ht="18" customHeight="1" x14ac:dyDescent="0.2"/>
    <row r="613" s="37" customFormat="1" ht="18" customHeight="1" x14ac:dyDescent="0.2"/>
    <row r="614" s="37" customFormat="1" ht="18" customHeight="1" x14ac:dyDescent="0.2"/>
    <row r="615" s="37" customFormat="1" ht="18" customHeight="1" x14ac:dyDescent="0.2"/>
    <row r="616" s="37" customFormat="1" ht="18" customHeight="1" x14ac:dyDescent="0.2"/>
    <row r="617" s="37" customFormat="1" ht="18" customHeight="1" x14ac:dyDescent="0.2"/>
    <row r="618" s="37" customFormat="1" ht="18" customHeight="1" x14ac:dyDescent="0.2"/>
    <row r="619" s="37" customFormat="1" ht="18" customHeight="1" x14ac:dyDescent="0.2"/>
    <row r="620" s="37" customFormat="1" ht="18" customHeight="1" x14ac:dyDescent="0.2"/>
    <row r="621" s="37" customFormat="1" ht="18" customHeight="1" x14ac:dyDescent="0.2"/>
    <row r="622" s="37" customFormat="1" ht="18" customHeight="1" x14ac:dyDescent="0.2"/>
    <row r="623" s="37" customFormat="1" ht="18" customHeight="1" x14ac:dyDescent="0.2"/>
    <row r="624" s="37" customFormat="1" ht="18" customHeight="1" x14ac:dyDescent="0.2"/>
    <row r="625" s="37" customFormat="1" ht="18" customHeight="1" x14ac:dyDescent="0.2"/>
    <row r="626" s="37" customFormat="1" ht="18" customHeight="1" x14ac:dyDescent="0.2"/>
    <row r="627" s="37" customFormat="1" ht="18" customHeight="1" x14ac:dyDescent="0.2"/>
    <row r="628" s="37" customFormat="1" ht="18" customHeight="1" x14ac:dyDescent="0.2"/>
    <row r="629" s="37" customFormat="1" ht="18" customHeight="1" x14ac:dyDescent="0.2"/>
    <row r="630" s="37" customFormat="1" ht="18" customHeight="1" x14ac:dyDescent="0.2"/>
    <row r="631" s="37" customFormat="1" ht="18" customHeight="1" x14ac:dyDescent="0.2"/>
    <row r="632" s="37" customFormat="1" ht="18" customHeight="1" x14ac:dyDescent="0.2"/>
    <row r="633" s="37" customFormat="1" ht="18" customHeight="1" x14ac:dyDescent="0.2"/>
    <row r="634" s="37" customFormat="1" ht="18" customHeight="1" x14ac:dyDescent="0.2"/>
    <row r="635" s="37" customFormat="1" ht="18" customHeight="1" x14ac:dyDescent="0.2"/>
    <row r="636" s="37" customFormat="1" ht="18" customHeight="1" x14ac:dyDescent="0.2"/>
    <row r="637" s="37" customFormat="1" ht="18" customHeight="1" x14ac:dyDescent="0.2"/>
    <row r="638" s="37" customFormat="1" ht="18" customHeight="1" x14ac:dyDescent="0.2"/>
    <row r="639" s="37" customFormat="1" ht="18" customHeight="1" x14ac:dyDescent="0.2"/>
    <row r="640" s="37" customFormat="1" ht="18" customHeight="1" x14ac:dyDescent="0.2"/>
    <row r="641" s="37" customFormat="1" ht="18" customHeight="1" x14ac:dyDescent="0.2"/>
    <row r="642" s="37" customFormat="1" ht="18" customHeight="1" x14ac:dyDescent="0.2"/>
    <row r="643" s="37" customFormat="1" ht="18" customHeight="1" x14ac:dyDescent="0.2"/>
    <row r="644" s="37" customFormat="1" ht="18" customHeight="1" x14ac:dyDescent="0.2"/>
    <row r="645" s="37" customFormat="1" ht="18" customHeight="1" x14ac:dyDescent="0.2"/>
    <row r="646" s="37" customFormat="1" ht="18" customHeight="1" x14ac:dyDescent="0.2"/>
    <row r="647" s="37" customFormat="1" ht="18" customHeight="1" x14ac:dyDescent="0.2"/>
    <row r="648" s="37" customFormat="1" ht="18" customHeight="1" x14ac:dyDescent="0.2"/>
    <row r="649" s="37" customFormat="1" ht="18" customHeight="1" x14ac:dyDescent="0.2"/>
    <row r="650" s="37" customFormat="1" ht="18" customHeight="1" x14ac:dyDescent="0.2"/>
    <row r="651" s="37" customFormat="1" ht="18" customHeight="1" x14ac:dyDescent="0.2"/>
    <row r="652" s="37" customFormat="1" ht="18" customHeight="1" x14ac:dyDescent="0.2"/>
    <row r="653" s="37" customFormat="1" ht="18" customHeight="1" x14ac:dyDescent="0.2"/>
    <row r="654" s="37" customFormat="1" ht="18" customHeight="1" x14ac:dyDescent="0.2"/>
    <row r="655" s="37" customFormat="1" ht="18" customHeight="1" x14ac:dyDescent="0.2"/>
    <row r="656" s="37" customFormat="1" ht="18" customHeight="1" x14ac:dyDescent="0.2"/>
    <row r="657" s="37" customFormat="1" ht="18" customHeight="1" x14ac:dyDescent="0.2"/>
    <row r="658" s="37" customFormat="1" ht="18" customHeight="1" x14ac:dyDescent="0.2"/>
    <row r="659" s="37" customFormat="1" ht="18" customHeight="1" x14ac:dyDescent="0.2"/>
    <row r="660" s="37" customFormat="1" ht="18" customHeight="1" x14ac:dyDescent="0.2"/>
    <row r="661" s="37" customFormat="1" ht="18" customHeight="1" x14ac:dyDescent="0.2"/>
    <row r="662" s="37" customFormat="1" ht="18" customHeight="1" x14ac:dyDescent="0.2"/>
    <row r="663" s="37" customFormat="1" ht="18" customHeight="1" x14ac:dyDescent="0.2"/>
    <row r="664" s="37" customFormat="1" ht="18" customHeight="1" x14ac:dyDescent="0.2"/>
    <row r="665" s="37" customFormat="1" ht="18" customHeight="1" x14ac:dyDescent="0.2"/>
    <row r="666" s="37" customFormat="1" ht="18" customHeight="1" x14ac:dyDescent="0.2"/>
    <row r="667" s="37" customFormat="1" ht="18" customHeight="1" x14ac:dyDescent="0.2"/>
    <row r="668" s="37" customFormat="1" ht="18" customHeight="1" x14ac:dyDescent="0.2"/>
    <row r="669" s="37" customFormat="1" ht="18" customHeight="1" x14ac:dyDescent="0.2"/>
    <row r="670" s="37" customFormat="1" ht="18" customHeight="1" x14ac:dyDescent="0.2"/>
    <row r="671" s="37" customFormat="1" ht="18" customHeight="1" x14ac:dyDescent="0.2"/>
    <row r="672" s="37" customFormat="1" ht="18" customHeight="1" x14ac:dyDescent="0.2"/>
    <row r="673" s="37" customFormat="1" ht="18" customHeight="1" x14ac:dyDescent="0.2"/>
    <row r="674" s="37" customFormat="1" ht="18" customHeight="1" x14ac:dyDescent="0.2"/>
    <row r="675" s="37" customFormat="1" ht="18" customHeight="1" x14ac:dyDescent="0.2"/>
    <row r="676" s="37" customFormat="1" ht="18" customHeight="1" x14ac:dyDescent="0.2"/>
    <row r="677" s="37" customFormat="1" ht="18" customHeight="1" x14ac:dyDescent="0.2"/>
    <row r="678" s="37" customFormat="1" ht="18" customHeight="1" x14ac:dyDescent="0.2"/>
    <row r="679" s="37" customFormat="1" ht="18" customHeight="1" x14ac:dyDescent="0.2"/>
    <row r="680" s="37" customFormat="1" ht="18" customHeight="1" x14ac:dyDescent="0.2"/>
    <row r="681" s="37" customFormat="1" ht="18" customHeight="1" x14ac:dyDescent="0.2"/>
    <row r="682" s="37" customFormat="1" ht="18" customHeight="1" x14ac:dyDescent="0.2"/>
    <row r="683" s="37" customFormat="1" ht="18" customHeight="1" x14ac:dyDescent="0.2"/>
    <row r="684" s="37" customFormat="1" ht="18" customHeight="1" x14ac:dyDescent="0.2"/>
    <row r="685" s="37" customFormat="1" ht="18" customHeight="1" x14ac:dyDescent="0.2"/>
    <row r="686" s="37" customFormat="1" ht="18" customHeight="1" x14ac:dyDescent="0.2"/>
    <row r="687" s="37" customFormat="1" ht="18" customHeight="1" x14ac:dyDescent="0.2"/>
    <row r="688" s="37" customFormat="1" ht="18" customHeight="1" x14ac:dyDescent="0.2"/>
    <row r="689" s="37" customFormat="1" ht="18" customHeight="1" x14ac:dyDescent="0.2"/>
    <row r="690" s="37" customFormat="1" ht="18" customHeight="1" x14ac:dyDescent="0.2"/>
    <row r="691" s="37" customFormat="1" ht="18" customHeight="1" x14ac:dyDescent="0.2"/>
    <row r="692" s="37" customFormat="1" ht="18" customHeight="1" x14ac:dyDescent="0.2"/>
    <row r="693" s="37" customFormat="1" ht="18" customHeight="1" x14ac:dyDescent="0.2"/>
    <row r="694" s="37" customFormat="1" ht="18" customHeight="1" x14ac:dyDescent="0.2"/>
    <row r="695" s="37" customFormat="1" ht="18" customHeight="1" x14ac:dyDescent="0.2"/>
    <row r="696" s="37" customFormat="1" ht="18" customHeight="1" x14ac:dyDescent="0.2"/>
    <row r="697" s="37" customFormat="1" ht="18" customHeight="1" x14ac:dyDescent="0.2"/>
    <row r="698" s="37" customFormat="1" ht="18" customHeight="1" x14ac:dyDescent="0.2"/>
    <row r="699" s="37" customFormat="1" ht="18" customHeight="1" x14ac:dyDescent="0.2"/>
    <row r="700" s="37" customFormat="1" ht="18" customHeight="1" x14ac:dyDescent="0.2"/>
    <row r="701" s="37" customFormat="1" ht="18" customHeight="1" x14ac:dyDescent="0.2"/>
    <row r="702" s="37" customFormat="1" ht="18" customHeight="1" x14ac:dyDescent="0.2"/>
    <row r="703" s="37" customFormat="1" ht="18" customHeight="1" x14ac:dyDescent="0.2"/>
    <row r="704" s="37" customFormat="1" ht="18" customHeight="1" x14ac:dyDescent="0.2"/>
    <row r="705" s="37" customFormat="1" ht="18" customHeight="1" x14ac:dyDescent="0.2"/>
    <row r="706" s="37" customFormat="1" ht="18" customHeight="1" x14ac:dyDescent="0.2"/>
    <row r="707" s="37" customFormat="1" ht="18" customHeight="1" x14ac:dyDescent="0.2"/>
    <row r="708" s="37" customFormat="1" ht="18" customHeight="1" x14ac:dyDescent="0.2"/>
    <row r="709" s="37" customFormat="1" ht="18" customHeight="1" x14ac:dyDescent="0.2"/>
    <row r="710" s="37" customFormat="1" ht="18" customHeight="1" x14ac:dyDescent="0.2"/>
    <row r="711" s="37" customFormat="1" ht="18" customHeight="1" x14ac:dyDescent="0.2"/>
    <row r="712" s="37" customFormat="1" ht="18" customHeight="1" x14ac:dyDescent="0.2"/>
    <row r="713" s="37" customFormat="1" ht="18" customHeight="1" x14ac:dyDescent="0.2"/>
    <row r="714" s="37" customFormat="1" ht="18" customHeight="1" x14ac:dyDescent="0.2"/>
    <row r="715" s="37" customFormat="1" ht="18" customHeight="1" x14ac:dyDescent="0.2"/>
    <row r="716" s="37" customFormat="1" ht="18" customHeight="1" x14ac:dyDescent="0.2"/>
    <row r="717" s="37" customFormat="1" ht="18" customHeight="1" x14ac:dyDescent="0.2"/>
    <row r="718" s="37" customFormat="1" ht="18" customHeight="1" x14ac:dyDescent="0.2"/>
    <row r="719" s="37" customFormat="1" ht="18" customHeight="1" x14ac:dyDescent="0.2"/>
    <row r="720" s="37" customFormat="1" ht="18" customHeight="1" x14ac:dyDescent="0.2"/>
    <row r="721" s="37" customFormat="1" ht="18" customHeight="1" x14ac:dyDescent="0.2"/>
    <row r="722" s="37" customFormat="1" ht="18" customHeight="1" x14ac:dyDescent="0.2"/>
    <row r="723" s="37" customFormat="1" ht="18" customHeight="1" x14ac:dyDescent="0.2"/>
    <row r="724" s="37" customFormat="1" ht="18" customHeight="1" x14ac:dyDescent="0.2"/>
    <row r="725" s="37" customFormat="1" ht="18" customHeight="1" x14ac:dyDescent="0.2"/>
    <row r="726" s="37" customFormat="1" ht="18" customHeight="1" x14ac:dyDescent="0.2"/>
    <row r="727" s="37" customFormat="1" ht="18" customHeight="1" x14ac:dyDescent="0.2"/>
    <row r="728" s="37" customFormat="1" ht="18" customHeight="1" x14ac:dyDescent="0.2"/>
    <row r="729" s="37" customFormat="1" ht="18" customHeight="1" x14ac:dyDescent="0.2"/>
    <row r="730" s="37" customFormat="1" ht="18" customHeight="1" x14ac:dyDescent="0.2"/>
    <row r="731" s="37" customFormat="1" ht="18" customHeight="1" x14ac:dyDescent="0.2"/>
    <row r="732" s="37" customFormat="1" ht="18" customHeight="1" x14ac:dyDescent="0.2"/>
    <row r="733" s="37" customFormat="1" ht="18" customHeight="1" x14ac:dyDescent="0.2"/>
    <row r="734" s="37" customFormat="1" ht="18" customHeight="1" x14ac:dyDescent="0.2"/>
    <row r="735" s="37" customFormat="1" ht="18" customHeight="1" x14ac:dyDescent="0.2"/>
    <row r="736" s="37" customFormat="1" ht="18" customHeight="1" x14ac:dyDescent="0.2"/>
    <row r="737" s="37" customFormat="1" ht="18" customHeight="1" x14ac:dyDescent="0.2"/>
    <row r="738" s="37" customFormat="1" ht="18" customHeight="1" x14ac:dyDescent="0.2"/>
    <row r="739" s="37" customFormat="1" ht="18" customHeight="1" x14ac:dyDescent="0.2"/>
    <row r="740" s="37" customFormat="1" ht="18" customHeight="1" x14ac:dyDescent="0.2"/>
    <row r="741" s="37" customFormat="1" ht="18" customHeight="1" x14ac:dyDescent="0.2"/>
    <row r="742" s="37" customFormat="1" ht="18" customHeight="1" x14ac:dyDescent="0.2"/>
    <row r="743" s="37" customFormat="1" ht="18" customHeight="1" x14ac:dyDescent="0.2"/>
    <row r="744" s="37" customFormat="1" ht="18" customHeight="1" x14ac:dyDescent="0.2"/>
    <row r="745" s="37" customFormat="1" ht="18" customHeight="1" x14ac:dyDescent="0.2"/>
    <row r="746" s="37" customFormat="1" ht="18" customHeight="1" x14ac:dyDescent="0.2"/>
    <row r="747" s="37" customFormat="1" ht="18" customHeight="1" x14ac:dyDescent="0.2"/>
    <row r="748" s="37" customFormat="1" ht="18" customHeight="1" x14ac:dyDescent="0.2"/>
    <row r="749" s="37" customFormat="1" ht="18" customHeight="1" x14ac:dyDescent="0.2"/>
    <row r="750" s="37" customFormat="1" ht="18" customHeight="1" x14ac:dyDescent="0.2"/>
    <row r="751" s="37" customFormat="1" ht="18" customHeight="1" x14ac:dyDescent="0.2"/>
    <row r="752" s="37" customFormat="1" ht="18" customHeight="1" x14ac:dyDescent="0.2"/>
    <row r="753" s="37" customFormat="1" ht="18" customHeight="1" x14ac:dyDescent="0.2"/>
    <row r="754" s="37" customFormat="1" ht="18" customHeight="1" x14ac:dyDescent="0.2"/>
    <row r="755" s="37" customFormat="1" ht="18" customHeight="1" x14ac:dyDescent="0.2"/>
    <row r="756" s="37" customFormat="1" ht="18" customHeight="1" x14ac:dyDescent="0.2"/>
    <row r="757" s="37" customFormat="1" ht="18" customHeight="1" x14ac:dyDescent="0.2"/>
    <row r="758" s="37" customFormat="1" ht="18" customHeight="1" x14ac:dyDescent="0.2"/>
    <row r="759" s="37" customFormat="1" ht="18" customHeight="1" x14ac:dyDescent="0.2"/>
    <row r="760" s="37" customFormat="1" ht="18" customHeight="1" x14ac:dyDescent="0.2"/>
    <row r="761" s="37" customFormat="1" ht="18" customHeight="1" x14ac:dyDescent="0.2"/>
    <row r="762" s="37" customFormat="1" ht="18" customHeight="1" x14ac:dyDescent="0.2"/>
    <row r="763" s="37" customFormat="1" ht="18" customHeight="1" x14ac:dyDescent="0.2"/>
    <row r="764" s="37" customFormat="1" ht="18" customHeight="1" x14ac:dyDescent="0.2"/>
    <row r="765" s="37" customFormat="1" ht="18" customHeight="1" x14ac:dyDescent="0.2"/>
    <row r="766" s="37" customFormat="1" ht="18" customHeight="1" x14ac:dyDescent="0.2"/>
    <row r="767" s="37" customFormat="1" ht="18" customHeight="1" x14ac:dyDescent="0.2"/>
    <row r="768" s="37" customFormat="1" ht="18" customHeight="1" x14ac:dyDescent="0.2"/>
    <row r="769" s="37" customFormat="1" ht="18" customHeight="1" x14ac:dyDescent="0.2"/>
    <row r="770" s="37" customFormat="1" ht="18" customHeight="1" x14ac:dyDescent="0.2"/>
    <row r="771" s="37" customFormat="1" ht="18" customHeight="1" x14ac:dyDescent="0.2"/>
    <row r="772" s="37" customFormat="1" ht="18" customHeight="1" x14ac:dyDescent="0.2"/>
    <row r="773" s="37" customFormat="1" ht="18" customHeight="1" x14ac:dyDescent="0.2"/>
    <row r="774" s="37" customFormat="1" ht="18" customHeight="1" x14ac:dyDescent="0.2"/>
    <row r="775" s="37" customFormat="1" ht="18" customHeight="1" x14ac:dyDescent="0.2"/>
    <row r="776" s="37" customFormat="1" ht="18" customHeight="1" x14ac:dyDescent="0.2"/>
    <row r="777" s="37" customFormat="1" ht="18" customHeight="1" x14ac:dyDescent="0.2"/>
    <row r="778" s="37" customFormat="1" ht="18" customHeight="1" x14ac:dyDescent="0.2"/>
    <row r="779" s="37" customFormat="1" ht="18" customHeight="1" x14ac:dyDescent="0.2"/>
    <row r="780" s="37" customFormat="1" ht="18" customHeight="1" x14ac:dyDescent="0.2"/>
    <row r="781" s="37" customFormat="1" ht="18" customHeight="1" x14ac:dyDescent="0.2"/>
    <row r="782" s="37" customFormat="1" ht="18" customHeight="1" x14ac:dyDescent="0.2"/>
    <row r="783" s="37" customFormat="1" ht="18" customHeight="1" x14ac:dyDescent="0.2"/>
    <row r="784" s="37" customFormat="1" ht="18" customHeight="1" x14ac:dyDescent="0.2"/>
    <row r="785" s="37" customFormat="1" ht="18" customHeight="1" x14ac:dyDescent="0.2"/>
    <row r="786" s="37" customFormat="1" ht="18" customHeight="1" x14ac:dyDescent="0.2"/>
    <row r="787" s="37" customFormat="1" ht="18" customHeight="1" x14ac:dyDescent="0.2"/>
    <row r="788" s="37" customFormat="1" ht="18" customHeight="1" x14ac:dyDescent="0.2"/>
    <row r="789" s="37" customFormat="1" ht="18" customHeight="1" x14ac:dyDescent="0.2"/>
    <row r="790" s="37" customFormat="1" ht="18" customHeight="1" x14ac:dyDescent="0.2"/>
    <row r="791" s="37" customFormat="1" ht="18" customHeight="1" x14ac:dyDescent="0.2"/>
    <row r="792" s="37" customFormat="1" ht="18" customHeight="1" x14ac:dyDescent="0.2"/>
    <row r="793" s="37" customFormat="1" ht="18" customHeight="1" x14ac:dyDescent="0.2"/>
    <row r="794" s="37" customFormat="1" ht="18" customHeight="1" x14ac:dyDescent="0.2"/>
    <row r="795" s="37" customFormat="1" ht="18" customHeight="1" x14ac:dyDescent="0.2"/>
    <row r="796" s="37" customFormat="1" ht="18" customHeight="1" x14ac:dyDescent="0.2"/>
    <row r="797" s="37" customFormat="1" ht="18" customHeight="1" x14ac:dyDescent="0.2"/>
    <row r="798" s="37" customFormat="1" ht="18" customHeight="1" x14ac:dyDescent="0.2"/>
    <row r="799" s="37" customFormat="1" ht="18" customHeight="1" x14ac:dyDescent="0.2"/>
    <row r="800" s="37" customFormat="1" ht="18" customHeight="1" x14ac:dyDescent="0.2"/>
    <row r="801" s="37" customFormat="1" ht="18" customHeight="1" x14ac:dyDescent="0.2"/>
    <row r="802" s="37" customFormat="1" ht="18" customHeight="1" x14ac:dyDescent="0.2"/>
    <row r="803" s="37" customFormat="1" ht="18" customHeight="1" x14ac:dyDescent="0.2"/>
    <row r="804" s="37" customFormat="1" ht="18" customHeight="1" x14ac:dyDescent="0.2"/>
    <row r="805" s="37" customFormat="1" ht="18" customHeight="1" x14ac:dyDescent="0.2"/>
    <row r="806" s="37" customFormat="1" ht="18" customHeight="1" x14ac:dyDescent="0.2"/>
    <row r="807" s="37" customFormat="1" ht="18" customHeight="1" x14ac:dyDescent="0.2"/>
    <row r="808" s="37" customFormat="1" ht="18" customHeight="1" x14ac:dyDescent="0.2"/>
    <row r="809" s="37" customFormat="1" ht="18" customHeight="1" x14ac:dyDescent="0.2"/>
    <row r="810" s="37" customFormat="1" ht="18" customHeight="1" x14ac:dyDescent="0.2"/>
    <row r="811" s="37" customFormat="1" ht="18" customHeight="1" x14ac:dyDescent="0.2"/>
    <row r="812" s="37" customFormat="1" ht="18" customHeight="1" x14ac:dyDescent="0.2"/>
    <row r="813" s="37" customFormat="1" ht="18" customHeight="1" x14ac:dyDescent="0.2"/>
    <row r="814" s="37" customFormat="1" ht="18" customHeight="1" x14ac:dyDescent="0.2"/>
    <row r="815" s="37" customFormat="1" ht="18" customHeight="1" x14ac:dyDescent="0.2"/>
    <row r="816" s="37" customFormat="1" ht="18" customHeight="1" x14ac:dyDescent="0.2"/>
    <row r="817" s="37" customFormat="1" ht="18" customHeight="1" x14ac:dyDescent="0.2"/>
    <row r="818" s="37" customFormat="1" ht="18" customHeight="1" x14ac:dyDescent="0.2"/>
    <row r="819" s="37" customFormat="1" ht="18" customHeight="1" x14ac:dyDescent="0.2"/>
    <row r="820" s="37" customFormat="1" ht="18" customHeight="1" x14ac:dyDescent="0.2"/>
    <row r="821" s="37" customFormat="1" ht="18" customHeight="1" x14ac:dyDescent="0.2"/>
    <row r="822" s="37" customFormat="1" ht="18" customHeight="1" x14ac:dyDescent="0.2"/>
    <row r="823" s="37" customFormat="1" ht="18" customHeight="1" x14ac:dyDescent="0.2"/>
    <row r="824" s="37" customFormat="1" ht="18" customHeight="1" x14ac:dyDescent="0.2"/>
    <row r="825" s="37" customFormat="1" ht="18" customHeight="1" x14ac:dyDescent="0.2"/>
    <row r="826" s="37" customFormat="1" ht="18" customHeight="1" x14ac:dyDescent="0.2"/>
    <row r="827" s="37" customFormat="1" ht="18" customHeight="1" x14ac:dyDescent="0.2"/>
    <row r="828" s="37" customFormat="1" ht="18" customHeight="1" x14ac:dyDescent="0.2"/>
    <row r="829" s="37" customFormat="1" ht="18" customHeight="1" x14ac:dyDescent="0.2"/>
    <row r="830" s="37" customFormat="1" ht="18" customHeight="1" x14ac:dyDescent="0.2"/>
    <row r="831" s="37" customFormat="1" ht="18" customHeight="1" x14ac:dyDescent="0.2"/>
    <row r="832" s="37" customFormat="1" ht="18" customHeight="1" x14ac:dyDescent="0.2"/>
    <row r="833" s="37" customFormat="1" ht="18" customHeight="1" x14ac:dyDescent="0.2"/>
    <row r="834" s="37" customFormat="1" ht="18" customHeight="1" x14ac:dyDescent="0.2"/>
    <row r="835" s="37" customFormat="1" ht="18" customHeight="1" x14ac:dyDescent="0.2"/>
    <row r="836" s="37" customFormat="1" ht="18" customHeight="1" x14ac:dyDescent="0.2"/>
    <row r="837" s="37" customFormat="1" ht="18" customHeight="1" x14ac:dyDescent="0.2"/>
    <row r="838" s="37" customFormat="1" ht="18" customHeight="1" x14ac:dyDescent="0.2"/>
    <row r="839" s="37" customFormat="1" ht="18" customHeight="1" x14ac:dyDescent="0.2"/>
    <row r="840" s="37" customFormat="1" ht="18" customHeight="1" x14ac:dyDescent="0.2"/>
    <row r="841" s="37" customFormat="1" ht="18" customHeight="1" x14ac:dyDescent="0.2"/>
    <row r="842" s="37" customFormat="1" ht="18" customHeight="1" x14ac:dyDescent="0.2"/>
    <row r="843" s="37" customFormat="1" ht="18" customHeight="1" x14ac:dyDescent="0.2"/>
    <row r="844" s="37" customFormat="1" ht="18" customHeight="1" x14ac:dyDescent="0.2"/>
    <row r="845" s="37" customFormat="1" ht="18" customHeight="1" x14ac:dyDescent="0.2"/>
    <row r="846" s="37" customFormat="1" ht="18" customHeight="1" x14ac:dyDescent="0.2"/>
    <row r="847" s="37" customFormat="1" ht="18" customHeight="1" x14ac:dyDescent="0.2"/>
    <row r="848" s="37" customFormat="1" ht="18" customHeight="1" x14ac:dyDescent="0.2"/>
    <row r="849" s="37" customFormat="1" ht="18" customHeight="1" x14ac:dyDescent="0.2"/>
    <row r="850" s="37" customFormat="1" ht="18" customHeight="1" x14ac:dyDescent="0.2"/>
    <row r="851" s="37" customFormat="1" ht="18" customHeight="1" x14ac:dyDescent="0.2"/>
    <row r="852" s="37" customFormat="1" ht="18" customHeight="1" x14ac:dyDescent="0.2"/>
    <row r="853" s="37" customFormat="1" ht="18" customHeight="1" x14ac:dyDescent="0.2"/>
    <row r="854" s="37" customFormat="1" ht="18" customHeight="1" x14ac:dyDescent="0.2"/>
    <row r="855" s="37" customFormat="1" ht="18" customHeight="1" x14ac:dyDescent="0.2"/>
    <row r="856" s="37" customFormat="1" ht="18" customHeight="1" x14ac:dyDescent="0.2"/>
    <row r="857" s="37" customFormat="1" ht="18" customHeight="1" x14ac:dyDescent="0.2"/>
    <row r="858" s="37" customFormat="1" ht="18" customHeight="1" x14ac:dyDescent="0.2"/>
    <row r="859" s="37" customFormat="1" ht="18" customHeight="1" x14ac:dyDescent="0.2"/>
    <row r="860" s="37" customFormat="1" ht="18" customHeight="1" x14ac:dyDescent="0.2"/>
    <row r="861" s="37" customFormat="1" ht="18" customHeight="1" x14ac:dyDescent="0.2"/>
    <row r="862" s="37" customFormat="1" ht="18" customHeight="1" x14ac:dyDescent="0.2"/>
    <row r="863" s="37" customFormat="1" ht="18" customHeight="1" x14ac:dyDescent="0.2"/>
    <row r="864" s="37" customFormat="1" ht="18" customHeight="1" x14ac:dyDescent="0.2"/>
    <row r="865" s="37" customFormat="1" ht="18" customHeight="1" x14ac:dyDescent="0.2"/>
    <row r="866" s="37" customFormat="1" ht="18" customHeight="1" x14ac:dyDescent="0.2"/>
    <row r="867" s="37" customFormat="1" ht="18" customHeight="1" x14ac:dyDescent="0.2"/>
    <row r="868" s="37" customFormat="1" ht="18" customHeight="1" x14ac:dyDescent="0.2"/>
    <row r="869" s="37" customFormat="1" ht="18" customHeight="1" x14ac:dyDescent="0.2"/>
    <row r="870" s="37" customFormat="1" ht="18" customHeight="1" x14ac:dyDescent="0.2"/>
    <row r="871" s="37" customFormat="1" ht="18" customHeight="1" x14ac:dyDescent="0.2"/>
    <row r="872" s="37" customFormat="1" ht="18" customHeight="1" x14ac:dyDescent="0.2"/>
    <row r="873" s="37" customFormat="1" ht="18" customHeight="1" x14ac:dyDescent="0.2"/>
    <row r="874" s="37" customFormat="1" ht="18" customHeight="1" x14ac:dyDescent="0.2"/>
    <row r="875" s="37" customFormat="1" ht="18" customHeight="1" x14ac:dyDescent="0.2"/>
    <row r="876" s="37" customFormat="1" ht="18" customHeight="1" x14ac:dyDescent="0.2"/>
    <row r="877" s="37" customFormat="1" ht="18" customHeight="1" x14ac:dyDescent="0.2"/>
    <row r="878" s="37" customFormat="1" ht="18" customHeight="1" x14ac:dyDescent="0.2"/>
    <row r="879" s="37" customFormat="1" ht="18" customHeight="1" x14ac:dyDescent="0.2"/>
    <row r="880" s="37" customFormat="1" ht="18" customHeight="1" x14ac:dyDescent="0.2"/>
    <row r="881" s="37" customFormat="1" ht="18" customHeight="1" x14ac:dyDescent="0.2"/>
    <row r="882" s="37" customFormat="1" ht="18" customHeight="1" x14ac:dyDescent="0.2"/>
    <row r="883" s="37" customFormat="1" ht="18" customHeight="1" x14ac:dyDescent="0.2"/>
    <row r="884" s="37" customFormat="1" ht="18" customHeight="1" x14ac:dyDescent="0.2"/>
    <row r="885" s="37" customFormat="1" ht="18" customHeight="1" x14ac:dyDescent="0.2"/>
    <row r="886" s="37" customFormat="1" ht="18" customHeight="1" x14ac:dyDescent="0.2"/>
    <row r="887" s="37" customFormat="1" ht="18" customHeight="1" x14ac:dyDescent="0.2"/>
    <row r="888" s="37" customFormat="1" ht="18" customHeight="1" x14ac:dyDescent="0.2"/>
    <row r="889" s="37" customFormat="1" ht="18" customHeight="1" x14ac:dyDescent="0.2"/>
    <row r="890" s="37" customFormat="1" ht="18" customHeight="1" x14ac:dyDescent="0.2"/>
    <row r="891" s="37" customFormat="1" ht="18" customHeight="1" x14ac:dyDescent="0.2"/>
    <row r="892" s="37" customFormat="1" ht="18" customHeight="1" x14ac:dyDescent="0.2"/>
    <row r="893" s="37" customFormat="1" ht="18" customHeight="1" x14ac:dyDescent="0.2"/>
    <row r="894" s="37" customFormat="1" ht="18" customHeight="1" x14ac:dyDescent="0.2"/>
    <row r="895" s="37" customFormat="1" ht="18" customHeight="1" x14ac:dyDescent="0.2"/>
    <row r="896" s="37" customFormat="1" ht="18" customHeight="1" x14ac:dyDescent="0.2"/>
    <row r="897" s="37" customFormat="1" ht="18" customHeight="1" x14ac:dyDescent="0.2"/>
    <row r="898" s="37" customFormat="1" ht="18" customHeight="1" x14ac:dyDescent="0.2"/>
    <row r="899" s="37" customFormat="1" ht="18" customHeight="1" x14ac:dyDescent="0.2"/>
    <row r="900" s="37" customFormat="1" ht="18" customHeight="1" x14ac:dyDescent="0.2"/>
    <row r="901" s="37" customFormat="1" ht="18" customHeight="1" x14ac:dyDescent="0.2"/>
    <row r="902" s="37" customFormat="1" ht="18" customHeight="1" x14ac:dyDescent="0.2"/>
    <row r="903" s="37" customFormat="1" ht="18" customHeight="1" x14ac:dyDescent="0.2"/>
    <row r="904" s="37" customFormat="1" ht="18" customHeight="1" x14ac:dyDescent="0.2"/>
    <row r="905" s="37" customFormat="1" ht="18" customHeight="1" x14ac:dyDescent="0.2"/>
    <row r="906" s="37" customFormat="1" ht="18" customHeight="1" x14ac:dyDescent="0.2"/>
    <row r="907" s="37" customFormat="1" ht="18" customHeight="1" x14ac:dyDescent="0.2"/>
    <row r="908" s="37" customFormat="1" ht="18" customHeight="1" x14ac:dyDescent="0.2"/>
    <row r="909" s="37" customFormat="1" ht="18" customHeight="1" x14ac:dyDescent="0.2"/>
    <row r="910" s="37" customFormat="1" ht="18" customHeight="1" x14ac:dyDescent="0.2"/>
    <row r="911" s="37" customFormat="1" ht="18" customHeight="1" x14ac:dyDescent="0.2"/>
    <row r="912" s="37" customFormat="1" ht="18" customHeight="1" x14ac:dyDescent="0.2"/>
    <row r="913" s="37" customFormat="1" ht="18" customHeight="1" x14ac:dyDescent="0.2"/>
    <row r="914" s="37" customFormat="1" ht="18" customHeight="1" x14ac:dyDescent="0.2"/>
    <row r="915" s="37" customFormat="1" ht="18" customHeight="1" x14ac:dyDescent="0.2"/>
    <row r="916" s="37" customFormat="1" ht="18" customHeight="1" x14ac:dyDescent="0.2"/>
    <row r="917" s="37" customFormat="1" ht="18" customHeight="1" x14ac:dyDescent="0.2"/>
    <row r="918" s="37" customFormat="1" ht="18" customHeight="1" x14ac:dyDescent="0.2"/>
    <row r="919" s="37" customFormat="1" ht="18" customHeight="1" x14ac:dyDescent="0.2"/>
    <row r="920" s="37" customFormat="1" ht="18" customHeight="1" x14ac:dyDescent="0.2"/>
    <row r="921" s="37" customFormat="1" ht="18" customHeight="1" x14ac:dyDescent="0.2"/>
    <row r="922" s="37" customFormat="1" ht="18" customHeight="1" x14ac:dyDescent="0.2"/>
    <row r="923" s="37" customFormat="1" ht="18" customHeight="1" x14ac:dyDescent="0.2"/>
    <row r="924" s="37" customFormat="1" ht="18" customHeight="1" x14ac:dyDescent="0.2"/>
    <row r="925" s="37" customFormat="1" ht="18" customHeight="1" x14ac:dyDescent="0.2"/>
    <row r="926" s="37" customFormat="1" ht="18" customHeight="1" x14ac:dyDescent="0.2"/>
    <row r="927" s="37" customFormat="1" ht="18" customHeight="1" x14ac:dyDescent="0.2"/>
    <row r="928" s="37" customFormat="1" ht="18" customHeight="1" x14ac:dyDescent="0.2"/>
    <row r="929" s="37" customFormat="1" ht="18" customHeight="1" x14ac:dyDescent="0.2"/>
    <row r="930" s="37" customFormat="1" ht="18" customHeight="1" x14ac:dyDescent="0.2"/>
    <row r="931" s="37" customFormat="1" ht="18" customHeight="1" x14ac:dyDescent="0.2"/>
    <row r="932" s="37" customFormat="1" ht="18" customHeight="1" x14ac:dyDescent="0.2"/>
    <row r="933" s="37" customFormat="1" ht="18" customHeight="1" x14ac:dyDescent="0.2"/>
    <row r="934" s="37" customFormat="1" ht="18" customHeight="1" x14ac:dyDescent="0.2"/>
    <row r="935" s="37" customFormat="1" ht="18" customHeight="1" x14ac:dyDescent="0.2"/>
    <row r="936" s="37" customFormat="1" ht="18" customHeight="1" x14ac:dyDescent="0.2"/>
    <row r="937" s="37" customFormat="1" ht="18" customHeight="1" x14ac:dyDescent="0.2"/>
    <row r="938" s="37" customFormat="1" ht="18" customHeight="1" x14ac:dyDescent="0.2"/>
    <row r="939" s="37" customFormat="1" ht="18" customHeight="1" x14ac:dyDescent="0.2"/>
    <row r="940" s="37" customFormat="1" ht="18" customHeight="1" x14ac:dyDescent="0.2"/>
    <row r="941" s="37" customFormat="1" ht="18" customHeight="1" x14ac:dyDescent="0.2"/>
    <row r="942" s="37" customFormat="1" ht="18" customHeight="1" x14ac:dyDescent="0.2"/>
    <row r="943" s="37" customFormat="1" ht="18" customHeight="1" x14ac:dyDescent="0.2"/>
    <row r="944" s="37" customFormat="1" ht="18" customHeight="1" x14ac:dyDescent="0.2"/>
    <row r="945" s="37" customFormat="1" ht="18" customHeight="1" x14ac:dyDescent="0.2"/>
    <row r="946" s="37" customFormat="1" ht="18" customHeight="1" x14ac:dyDescent="0.2"/>
    <row r="947" s="37" customFormat="1" ht="18" customHeight="1" x14ac:dyDescent="0.2"/>
    <row r="948" s="37" customFormat="1" ht="18" customHeight="1" x14ac:dyDescent="0.2"/>
    <row r="949" s="37" customFormat="1" ht="18" customHeight="1" x14ac:dyDescent="0.2"/>
    <row r="950" s="37" customFormat="1" ht="18" customHeight="1" x14ac:dyDescent="0.2"/>
    <row r="951" s="37" customFormat="1" ht="18" customHeight="1" x14ac:dyDescent="0.2"/>
    <row r="952" s="37" customFormat="1" ht="18" customHeight="1" x14ac:dyDescent="0.2"/>
    <row r="953" s="37" customFormat="1" ht="18" customHeight="1" x14ac:dyDescent="0.2"/>
    <row r="954" s="37" customFormat="1" ht="18" customHeight="1" x14ac:dyDescent="0.2"/>
    <row r="955" s="37" customFormat="1" ht="18" customHeight="1" x14ac:dyDescent="0.2"/>
    <row r="956" s="37" customFormat="1" ht="18" customHeight="1" x14ac:dyDescent="0.2"/>
    <row r="957" s="37" customFormat="1" ht="18" customHeight="1" x14ac:dyDescent="0.2"/>
    <row r="958" s="37" customFormat="1" ht="18" customHeight="1" x14ac:dyDescent="0.2"/>
    <row r="959" s="37" customFormat="1" ht="18" customHeight="1" x14ac:dyDescent="0.2"/>
    <row r="960" s="37" customFormat="1" ht="18" customHeight="1" x14ac:dyDescent="0.2"/>
    <row r="961" s="37" customFormat="1" ht="18" customHeight="1" x14ac:dyDescent="0.2"/>
    <row r="962" s="37" customFormat="1" ht="18" customHeight="1" x14ac:dyDescent="0.2"/>
    <row r="963" s="37" customFormat="1" ht="18" customHeight="1" x14ac:dyDescent="0.2"/>
    <row r="964" s="37" customFormat="1" ht="18" customHeight="1" x14ac:dyDescent="0.2"/>
    <row r="965" s="37" customFormat="1" ht="18" customHeight="1" x14ac:dyDescent="0.2"/>
    <row r="966" s="37" customFormat="1" ht="18" customHeight="1" x14ac:dyDescent="0.2"/>
    <row r="967" s="37" customFormat="1" ht="18" customHeight="1" x14ac:dyDescent="0.2"/>
    <row r="968" s="37" customFormat="1" ht="18" customHeight="1" x14ac:dyDescent="0.2"/>
    <row r="969" s="37" customFormat="1" ht="18" customHeight="1" x14ac:dyDescent="0.2"/>
    <row r="970" s="37" customFormat="1" ht="18" customHeight="1" x14ac:dyDescent="0.2"/>
    <row r="971" s="37" customFormat="1" ht="18" customHeight="1" x14ac:dyDescent="0.2"/>
    <row r="972" s="37" customFormat="1" ht="18" customHeight="1" x14ac:dyDescent="0.2"/>
    <row r="973" s="37" customFormat="1" ht="18" customHeight="1" x14ac:dyDescent="0.2"/>
    <row r="974" s="37" customFormat="1" ht="18" customHeight="1" x14ac:dyDescent="0.2"/>
    <row r="975" s="37" customFormat="1" ht="18" customHeight="1" x14ac:dyDescent="0.2"/>
    <row r="976" s="37" customFormat="1" ht="18" customHeight="1" x14ac:dyDescent="0.2"/>
    <row r="977" s="37" customFormat="1" ht="18" customHeight="1" x14ac:dyDescent="0.2"/>
    <row r="978" s="37" customFormat="1" ht="18" customHeight="1" x14ac:dyDescent="0.2"/>
    <row r="979" s="37" customFormat="1" ht="18" customHeight="1" x14ac:dyDescent="0.2"/>
    <row r="980" s="37" customFormat="1" ht="18" customHeight="1" x14ac:dyDescent="0.2"/>
    <row r="981" s="37" customFormat="1" ht="18" customHeight="1" x14ac:dyDescent="0.2"/>
    <row r="982" s="37" customFormat="1" ht="18" customHeight="1" x14ac:dyDescent="0.2"/>
    <row r="983" s="37" customFormat="1" ht="18" customHeight="1" x14ac:dyDescent="0.2"/>
    <row r="984" s="37" customFormat="1" ht="18" customHeight="1" x14ac:dyDescent="0.2"/>
    <row r="985" s="37" customFormat="1" ht="18" customHeight="1" x14ac:dyDescent="0.2"/>
    <row r="986" s="37" customFormat="1" ht="18" customHeight="1" x14ac:dyDescent="0.2"/>
    <row r="987" s="37" customFormat="1" ht="18" customHeight="1" x14ac:dyDescent="0.2"/>
    <row r="988" s="37" customFormat="1" ht="18" customHeight="1" x14ac:dyDescent="0.2"/>
    <row r="989" s="37" customFormat="1" ht="18" customHeight="1" x14ac:dyDescent="0.2"/>
    <row r="990" s="37" customFormat="1" ht="18" customHeight="1" x14ac:dyDescent="0.2"/>
    <row r="991" s="37" customFormat="1" ht="18" customHeight="1" x14ac:dyDescent="0.2"/>
    <row r="992" s="37" customFormat="1" ht="18" customHeight="1" x14ac:dyDescent="0.2"/>
    <row r="993" s="37" customFormat="1" ht="18" customHeight="1" x14ac:dyDescent="0.2"/>
    <row r="994" s="37" customFormat="1" ht="18" customHeight="1" x14ac:dyDescent="0.2"/>
    <row r="995" s="37" customFormat="1" ht="18" customHeight="1" x14ac:dyDescent="0.2"/>
    <row r="996" s="37" customFormat="1" ht="18" customHeight="1" x14ac:dyDescent="0.2"/>
    <row r="997" s="37" customFormat="1" ht="18" customHeight="1" x14ac:dyDescent="0.2"/>
    <row r="998" s="37" customFormat="1" ht="18" customHeight="1" x14ac:dyDescent="0.2"/>
    <row r="999" s="37" customFormat="1" ht="18" customHeight="1" x14ac:dyDescent="0.2"/>
    <row r="1000" s="37" customFormat="1" ht="18" customHeight="1" x14ac:dyDescent="0.2"/>
    <row r="1001" s="37" customFormat="1" ht="18" customHeight="1" x14ac:dyDescent="0.2"/>
    <row r="1002" s="37" customFormat="1" ht="18" customHeight="1" x14ac:dyDescent="0.2"/>
    <row r="1003" s="37" customFormat="1" ht="18" customHeight="1" x14ac:dyDescent="0.2"/>
    <row r="1004" s="37" customFormat="1" ht="18" customHeight="1" x14ac:dyDescent="0.2"/>
    <row r="1005" s="37" customFormat="1" ht="18" customHeight="1" x14ac:dyDescent="0.2"/>
    <row r="1006" s="37" customFormat="1" ht="18" customHeight="1" x14ac:dyDescent="0.2"/>
    <row r="1007" s="37" customFormat="1" ht="18" customHeight="1" x14ac:dyDescent="0.2"/>
    <row r="1008" s="37" customFormat="1" ht="18" customHeight="1" x14ac:dyDescent="0.2"/>
    <row r="1009" s="37" customFormat="1" ht="18" customHeight="1" x14ac:dyDescent="0.2"/>
    <row r="1010" s="37" customFormat="1" ht="18" customHeight="1" x14ac:dyDescent="0.2"/>
    <row r="1011" s="37" customFormat="1" ht="18" customHeight="1" x14ac:dyDescent="0.2"/>
    <row r="1012" s="37" customFormat="1" ht="18" customHeight="1" x14ac:dyDescent="0.2"/>
    <row r="1013" s="37" customFormat="1" ht="18" customHeight="1" x14ac:dyDescent="0.2"/>
    <row r="1014" s="37" customFormat="1" ht="18" customHeight="1" x14ac:dyDescent="0.2"/>
    <row r="1015" s="37" customFormat="1" ht="18" customHeight="1" x14ac:dyDescent="0.2"/>
    <row r="1016" s="37" customFormat="1" ht="18" customHeight="1" x14ac:dyDescent="0.2"/>
    <row r="1017" s="37" customFormat="1" ht="18" customHeight="1" x14ac:dyDescent="0.2"/>
    <row r="1018" s="37" customFormat="1" ht="18" customHeight="1" x14ac:dyDescent="0.2"/>
    <row r="1019" s="37" customFormat="1" ht="18" customHeight="1" x14ac:dyDescent="0.2"/>
    <row r="1020" s="37" customFormat="1" ht="18" customHeight="1" x14ac:dyDescent="0.2"/>
    <row r="1021" s="37" customFormat="1" ht="18" customHeight="1" x14ac:dyDescent="0.2"/>
    <row r="1022" s="37" customFormat="1" ht="18" customHeight="1" x14ac:dyDescent="0.2"/>
    <row r="1023" s="37" customFormat="1" ht="18" customHeight="1" x14ac:dyDescent="0.2"/>
    <row r="1024" s="37" customFormat="1" ht="18" customHeight="1" x14ac:dyDescent="0.2"/>
    <row r="1025" s="37" customFormat="1" ht="18" customHeight="1" x14ac:dyDescent="0.2"/>
    <row r="1026" s="37" customFormat="1" ht="18" customHeight="1" x14ac:dyDescent="0.2"/>
    <row r="1027" s="37" customFormat="1" ht="18" customHeight="1" x14ac:dyDescent="0.2"/>
    <row r="1028" s="37" customFormat="1" ht="18" customHeight="1" x14ac:dyDescent="0.2"/>
    <row r="1029" s="37" customFormat="1" ht="18" customHeight="1" x14ac:dyDescent="0.2"/>
    <row r="1030" s="37" customFormat="1" ht="18" customHeight="1" x14ac:dyDescent="0.2"/>
    <row r="1031" s="37" customFormat="1" ht="18" customHeight="1" x14ac:dyDescent="0.2"/>
    <row r="1032" s="37" customFormat="1" ht="18" customHeight="1" x14ac:dyDescent="0.2"/>
    <row r="1033" s="37" customFormat="1" ht="18" customHeight="1" x14ac:dyDescent="0.2"/>
    <row r="1034" s="37" customFormat="1" ht="18" customHeight="1" x14ac:dyDescent="0.2"/>
    <row r="1035" s="37" customFormat="1" ht="18" customHeight="1" x14ac:dyDescent="0.2"/>
    <row r="1036" s="37" customFormat="1" ht="18" customHeight="1" x14ac:dyDescent="0.2"/>
    <row r="1037" s="37" customFormat="1" ht="18" customHeight="1" x14ac:dyDescent="0.2"/>
    <row r="1038" s="37" customFormat="1" ht="18" customHeight="1" x14ac:dyDescent="0.2"/>
    <row r="1039" s="37" customFormat="1" ht="18" customHeight="1" x14ac:dyDescent="0.2"/>
    <row r="1040" s="37" customFormat="1" ht="18" customHeight="1" x14ac:dyDescent="0.2"/>
    <row r="1041" s="37" customFormat="1" ht="18" customHeight="1" x14ac:dyDescent="0.2"/>
    <row r="1042" s="37" customFormat="1" ht="18" customHeight="1" x14ac:dyDescent="0.2"/>
    <row r="1043" s="37" customFormat="1" ht="18" customHeight="1" x14ac:dyDescent="0.2"/>
    <row r="1044" s="37" customFormat="1" ht="18" customHeight="1" x14ac:dyDescent="0.2"/>
    <row r="1045" s="37" customFormat="1" ht="18" customHeight="1" x14ac:dyDescent="0.2"/>
    <row r="1046" s="37" customFormat="1" ht="18" customHeight="1" x14ac:dyDescent="0.2"/>
    <row r="1047" s="37" customFormat="1" ht="18" customHeight="1" x14ac:dyDescent="0.2"/>
    <row r="1048" s="37" customFormat="1" ht="18" customHeight="1" x14ac:dyDescent="0.2"/>
    <row r="1049" s="37" customFormat="1" ht="18" customHeight="1" x14ac:dyDescent="0.2"/>
    <row r="1050" s="37" customFormat="1" ht="18" customHeight="1" x14ac:dyDescent="0.2"/>
    <row r="1051" s="37" customFormat="1" ht="18" customHeight="1" x14ac:dyDescent="0.2"/>
    <row r="1052" s="37" customFormat="1" ht="18" customHeight="1" x14ac:dyDescent="0.2"/>
    <row r="1053" s="37" customFormat="1" ht="18" customHeight="1" x14ac:dyDescent="0.2"/>
    <row r="1054" s="37" customFormat="1" ht="18" customHeight="1" x14ac:dyDescent="0.2"/>
    <row r="1055" s="37" customFormat="1" ht="18" customHeight="1" x14ac:dyDescent="0.2"/>
    <row r="1056" s="37" customFormat="1" ht="18" customHeight="1" x14ac:dyDescent="0.2"/>
    <row r="1057" s="37" customFormat="1" ht="18" customHeight="1" x14ac:dyDescent="0.2"/>
    <row r="1058" s="37" customFormat="1" ht="18" customHeight="1" x14ac:dyDescent="0.2"/>
    <row r="1059" s="37" customFormat="1" ht="18" customHeight="1" x14ac:dyDescent="0.2"/>
    <row r="1060" s="37" customFormat="1" ht="18" customHeight="1" x14ac:dyDescent="0.2"/>
    <row r="1061" s="37" customFormat="1" ht="18" customHeight="1" x14ac:dyDescent="0.2"/>
    <row r="1062" s="37" customFormat="1" ht="18" customHeight="1" x14ac:dyDescent="0.2"/>
    <row r="1063" s="37" customFormat="1" ht="18" customHeight="1" x14ac:dyDescent="0.2"/>
    <row r="1064" s="37" customFormat="1" ht="18" customHeight="1" x14ac:dyDescent="0.2"/>
    <row r="1065" s="37" customFormat="1" ht="18" customHeight="1" x14ac:dyDescent="0.2"/>
    <row r="1066" s="37" customFormat="1" ht="18" customHeight="1" x14ac:dyDescent="0.2"/>
    <row r="1067" s="37" customFormat="1" ht="18" customHeight="1" x14ac:dyDescent="0.2"/>
    <row r="1068" s="37" customFormat="1" ht="18" customHeight="1" x14ac:dyDescent="0.2"/>
    <row r="1069" s="37" customFormat="1" ht="18" customHeight="1" x14ac:dyDescent="0.2"/>
    <row r="1070" s="37" customFormat="1" ht="18" customHeight="1" x14ac:dyDescent="0.2"/>
    <row r="1071" s="37" customFormat="1" ht="18" customHeight="1" x14ac:dyDescent="0.2"/>
    <row r="1072" s="37" customFormat="1" ht="18" customHeight="1" x14ac:dyDescent="0.2"/>
    <row r="1073" s="37" customFormat="1" ht="18" customHeight="1" x14ac:dyDescent="0.2"/>
    <row r="1074" s="37" customFormat="1" ht="18" customHeight="1" x14ac:dyDescent="0.2"/>
    <row r="1075" s="37" customFormat="1" ht="18" customHeight="1" x14ac:dyDescent="0.2"/>
    <row r="1076" s="37" customFormat="1" ht="18" customHeight="1" x14ac:dyDescent="0.2"/>
    <row r="1077" s="37" customFormat="1" ht="18" customHeight="1" x14ac:dyDescent="0.2"/>
    <row r="1078" s="37" customFormat="1" ht="18" customHeight="1" x14ac:dyDescent="0.2"/>
    <row r="1079" s="37" customFormat="1" ht="18" customHeight="1" x14ac:dyDescent="0.2"/>
    <row r="1080" s="37" customFormat="1" ht="18" customHeight="1" x14ac:dyDescent="0.2"/>
    <row r="1081" s="37" customFormat="1" ht="18" customHeight="1" x14ac:dyDescent="0.2"/>
    <row r="1082" s="37" customFormat="1" ht="18" customHeight="1" x14ac:dyDescent="0.2"/>
    <row r="1083" s="37" customFormat="1" ht="18" customHeight="1" x14ac:dyDescent="0.2"/>
    <row r="1084" s="37" customFormat="1" ht="18" customHeight="1" x14ac:dyDescent="0.2"/>
    <row r="1085" s="37" customFormat="1" ht="18" customHeight="1" x14ac:dyDescent="0.2"/>
    <row r="1086" s="37" customFormat="1" ht="18" customHeight="1" x14ac:dyDescent="0.2"/>
    <row r="1087" s="37" customFormat="1" ht="18" customHeight="1" x14ac:dyDescent="0.2"/>
    <row r="1088" s="37" customFormat="1" ht="18" customHeight="1" x14ac:dyDescent="0.2"/>
    <row r="1089" s="37" customFormat="1" ht="18" customHeight="1" x14ac:dyDescent="0.2"/>
    <row r="1090" s="37" customFormat="1" ht="18" customHeight="1" x14ac:dyDescent="0.2"/>
    <row r="1091" s="37" customFormat="1" ht="18" customHeight="1" x14ac:dyDescent="0.2"/>
    <row r="1092" s="37" customFormat="1" ht="18" customHeight="1" x14ac:dyDescent="0.2"/>
    <row r="1093" s="37" customFormat="1" ht="18" customHeight="1" x14ac:dyDescent="0.2"/>
    <row r="1094" s="37" customFormat="1" ht="18" customHeight="1" x14ac:dyDescent="0.2"/>
    <row r="1095" s="37" customFormat="1" ht="18" customHeight="1" x14ac:dyDescent="0.2"/>
    <row r="1096" s="37" customFormat="1" ht="18" customHeight="1" x14ac:dyDescent="0.2"/>
    <row r="1097" s="37" customFormat="1" ht="18" customHeight="1" x14ac:dyDescent="0.2"/>
    <row r="1098" s="37" customFormat="1" ht="18" customHeight="1" x14ac:dyDescent="0.2"/>
    <row r="1099" s="37" customFormat="1" ht="18" customHeight="1" x14ac:dyDescent="0.2"/>
    <row r="1100" s="37" customFormat="1" ht="18" customHeight="1" x14ac:dyDescent="0.2"/>
    <row r="1101" s="37" customFormat="1" ht="18" customHeight="1" x14ac:dyDescent="0.2"/>
    <row r="1102" s="37" customFormat="1" ht="18" customHeight="1" x14ac:dyDescent="0.2"/>
    <row r="1103" s="37" customFormat="1" ht="18" customHeight="1" x14ac:dyDescent="0.2"/>
    <row r="1104" s="37" customFormat="1" ht="18" customHeight="1" x14ac:dyDescent="0.2"/>
    <row r="1105" s="37" customFormat="1" ht="18" customHeight="1" x14ac:dyDescent="0.2"/>
    <row r="1106" s="37" customFormat="1" ht="18" customHeight="1" x14ac:dyDescent="0.2"/>
    <row r="1107" s="37" customFormat="1" ht="18" customHeight="1" x14ac:dyDescent="0.2"/>
    <row r="1108" s="37" customFormat="1" ht="18" customHeight="1" x14ac:dyDescent="0.2"/>
    <row r="1109" s="37" customFormat="1" ht="18" customHeight="1" x14ac:dyDescent="0.2"/>
    <row r="1110" s="37" customFormat="1" ht="18" customHeight="1" x14ac:dyDescent="0.2"/>
    <row r="1111" s="37" customFormat="1" ht="18" customHeight="1" x14ac:dyDescent="0.2"/>
    <row r="1112" s="37" customFormat="1" ht="18" customHeight="1" x14ac:dyDescent="0.2"/>
    <row r="1113" s="37" customFormat="1" ht="18" customHeight="1" x14ac:dyDescent="0.2"/>
    <row r="1114" s="37" customFormat="1" ht="18" customHeight="1" x14ac:dyDescent="0.2"/>
    <row r="1115" s="37" customFormat="1" ht="18" customHeight="1" x14ac:dyDescent="0.2"/>
    <row r="1116" s="37" customFormat="1" ht="18" customHeight="1" x14ac:dyDescent="0.2"/>
    <row r="1117" s="37" customFormat="1" ht="18" customHeight="1" x14ac:dyDescent="0.2"/>
    <row r="1118" s="37" customFormat="1" ht="18" customHeight="1" x14ac:dyDescent="0.2"/>
    <row r="1119" s="37" customFormat="1" ht="18" customHeight="1" x14ac:dyDescent="0.2"/>
    <row r="1120" s="37" customFormat="1" ht="18" customHeight="1" x14ac:dyDescent="0.2"/>
    <row r="1121" s="37" customFormat="1" ht="18" customHeight="1" x14ac:dyDescent="0.2"/>
    <row r="1122" s="37" customFormat="1" ht="18" customHeight="1" x14ac:dyDescent="0.2"/>
    <row r="1123" s="37" customFormat="1" ht="18" customHeight="1" x14ac:dyDescent="0.2"/>
    <row r="1124" s="37" customFormat="1" ht="18" customHeight="1" x14ac:dyDescent="0.2"/>
    <row r="1125" s="37" customFormat="1" ht="18" customHeight="1" x14ac:dyDescent="0.2"/>
    <row r="1126" s="37" customFormat="1" ht="18" customHeight="1" x14ac:dyDescent="0.2"/>
    <row r="1127" s="37" customFormat="1" ht="18" customHeight="1" x14ac:dyDescent="0.2"/>
    <row r="1128" s="37" customFormat="1" ht="18" customHeight="1" x14ac:dyDescent="0.2"/>
    <row r="1129" s="37" customFormat="1" ht="18" customHeight="1" x14ac:dyDescent="0.2"/>
    <row r="1130" s="37" customFormat="1" ht="18" customHeight="1" x14ac:dyDescent="0.2"/>
    <row r="1131" s="37" customFormat="1" ht="18" customHeight="1" x14ac:dyDescent="0.2"/>
    <row r="1132" s="37" customFormat="1" ht="18" customHeight="1" x14ac:dyDescent="0.2"/>
    <row r="1133" s="37" customFormat="1" ht="18" customHeight="1" x14ac:dyDescent="0.2"/>
    <row r="1134" s="37" customFormat="1" ht="18" customHeight="1" x14ac:dyDescent="0.2"/>
    <row r="1135" s="37" customFormat="1" ht="18" customHeight="1" x14ac:dyDescent="0.2"/>
    <row r="1136" s="37" customFormat="1" ht="18" customHeight="1" x14ac:dyDescent="0.2"/>
    <row r="1137" s="37" customFormat="1" ht="18" customHeight="1" x14ac:dyDescent="0.2"/>
    <row r="1138" s="37" customFormat="1" ht="18" customHeight="1" x14ac:dyDescent="0.2"/>
    <row r="1139" s="37" customFormat="1" ht="18" customHeight="1" x14ac:dyDescent="0.2"/>
    <row r="1140" s="37" customFormat="1" ht="18" customHeight="1" x14ac:dyDescent="0.2"/>
    <row r="1141" s="37" customFormat="1" ht="18" customHeight="1" x14ac:dyDescent="0.2"/>
    <row r="1142" s="37" customFormat="1" ht="18" customHeight="1" x14ac:dyDescent="0.2"/>
    <row r="1143" s="37" customFormat="1" ht="18" customHeight="1" x14ac:dyDescent="0.2"/>
    <row r="1144" s="37" customFormat="1" ht="18" customHeight="1" x14ac:dyDescent="0.2"/>
    <row r="1145" s="37" customFormat="1" ht="18" customHeight="1" x14ac:dyDescent="0.2"/>
    <row r="1146" s="37" customFormat="1" ht="18" customHeight="1" x14ac:dyDescent="0.2"/>
    <row r="1147" s="37" customFormat="1" ht="18" customHeight="1" x14ac:dyDescent="0.2"/>
    <row r="1148" s="37" customFormat="1" ht="18" customHeight="1" x14ac:dyDescent="0.2"/>
    <row r="1149" s="37" customFormat="1" ht="18" customHeight="1" x14ac:dyDescent="0.2"/>
    <row r="1150" s="37" customFormat="1" ht="18" customHeight="1" x14ac:dyDescent="0.2"/>
    <row r="1151" s="37" customFormat="1" ht="18" customHeight="1" x14ac:dyDescent="0.2"/>
    <row r="1152" s="37" customFormat="1" ht="18" customHeight="1" x14ac:dyDescent="0.2"/>
    <row r="1153" s="37" customFormat="1" ht="18" customHeight="1" x14ac:dyDescent="0.2"/>
    <row r="1154" s="37" customFormat="1" ht="18" customHeight="1" x14ac:dyDescent="0.2"/>
    <row r="1155" s="37" customFormat="1" ht="18" customHeight="1" x14ac:dyDescent="0.2"/>
    <row r="1156" s="37" customFormat="1" ht="18" customHeight="1" x14ac:dyDescent="0.2"/>
    <row r="1157" s="37" customFormat="1" ht="18" customHeight="1" x14ac:dyDescent="0.2"/>
    <row r="1158" s="37" customFormat="1" ht="18" customHeight="1" x14ac:dyDescent="0.2"/>
    <row r="1159" s="37" customFormat="1" ht="18" customHeight="1" x14ac:dyDescent="0.2"/>
    <row r="1160" s="37" customFormat="1" ht="18" customHeight="1" x14ac:dyDescent="0.2"/>
    <row r="1161" s="37" customFormat="1" ht="18" customHeight="1" x14ac:dyDescent="0.2"/>
    <row r="1162" s="37" customFormat="1" ht="18" customHeight="1" x14ac:dyDescent="0.2"/>
    <row r="1163" s="37" customFormat="1" ht="18" customHeight="1" x14ac:dyDescent="0.2"/>
    <row r="1164" s="37" customFormat="1" ht="18" customHeight="1" x14ac:dyDescent="0.2"/>
    <row r="1165" s="37" customFormat="1" ht="18" customHeight="1" x14ac:dyDescent="0.2"/>
    <row r="1166" s="37" customFormat="1" ht="18" customHeight="1" x14ac:dyDescent="0.2"/>
    <row r="1167" s="37" customFormat="1" ht="18" customHeight="1" x14ac:dyDescent="0.2"/>
    <row r="1168" s="37" customFormat="1" ht="18" customHeight="1" x14ac:dyDescent="0.2"/>
    <row r="1169" s="37" customFormat="1" ht="18" customHeight="1" x14ac:dyDescent="0.2"/>
    <row r="1170" s="37" customFormat="1" ht="18" customHeight="1" x14ac:dyDescent="0.2"/>
    <row r="1171" s="37" customFormat="1" ht="18" customHeight="1" x14ac:dyDescent="0.2"/>
    <row r="1172" s="37" customFormat="1" ht="18" customHeight="1" x14ac:dyDescent="0.2"/>
    <row r="1173" s="37" customFormat="1" ht="18" customHeight="1" x14ac:dyDescent="0.2"/>
    <row r="1174" s="37" customFormat="1" ht="18" customHeight="1" x14ac:dyDescent="0.2"/>
    <row r="1175" s="37" customFormat="1" ht="18" customHeight="1" x14ac:dyDescent="0.2"/>
    <row r="1176" s="37" customFormat="1" ht="18" customHeight="1" x14ac:dyDescent="0.2"/>
    <row r="1177" s="37" customFormat="1" ht="18" customHeight="1" x14ac:dyDescent="0.2"/>
    <row r="1178" s="37" customFormat="1" ht="18" customHeight="1" x14ac:dyDescent="0.2"/>
    <row r="1179" s="37" customFormat="1" ht="18" customHeight="1" x14ac:dyDescent="0.2"/>
    <row r="1180" s="37" customFormat="1" ht="18" customHeight="1" x14ac:dyDescent="0.2"/>
    <row r="1181" s="37" customFormat="1" ht="18" customHeight="1" x14ac:dyDescent="0.2"/>
    <row r="1182" s="37" customFormat="1" ht="18" customHeight="1" x14ac:dyDescent="0.2"/>
    <row r="1183" s="37" customFormat="1" ht="18" customHeight="1" x14ac:dyDescent="0.2"/>
    <row r="1184" s="37" customFormat="1" ht="18" customHeight="1" x14ac:dyDescent="0.2"/>
    <row r="1185" s="37" customFormat="1" ht="18" customHeight="1" x14ac:dyDescent="0.2"/>
    <row r="1186" s="37" customFormat="1" ht="18" customHeight="1" x14ac:dyDescent="0.2"/>
    <row r="1187" s="37" customFormat="1" ht="18" customHeight="1" x14ac:dyDescent="0.2"/>
    <row r="1188" s="37" customFormat="1" ht="18" customHeight="1" x14ac:dyDescent="0.2"/>
    <row r="1189" s="37" customFormat="1" ht="18" customHeight="1" x14ac:dyDescent="0.2"/>
    <row r="1190" s="37" customFormat="1" ht="18" customHeight="1" x14ac:dyDescent="0.2"/>
    <row r="1191" s="37" customFormat="1" ht="18" customHeight="1" x14ac:dyDescent="0.2"/>
    <row r="1192" s="37" customFormat="1" ht="18" customHeight="1" x14ac:dyDescent="0.2"/>
    <row r="1193" s="37" customFormat="1" ht="18" customHeight="1" x14ac:dyDescent="0.2"/>
    <row r="1194" s="37" customFormat="1" ht="18" customHeight="1" x14ac:dyDescent="0.2"/>
    <row r="1195" s="37" customFormat="1" ht="18" customHeight="1" x14ac:dyDescent="0.2"/>
    <row r="1196" s="37" customFormat="1" ht="18" customHeight="1" x14ac:dyDescent="0.2"/>
    <row r="1197" s="37" customFormat="1" ht="18" customHeight="1" x14ac:dyDescent="0.2"/>
    <row r="1198" s="37" customFormat="1" ht="18" customHeight="1" x14ac:dyDescent="0.2"/>
    <row r="1199" s="37" customFormat="1" ht="18" customHeight="1" x14ac:dyDescent="0.2"/>
    <row r="1200" s="37" customFormat="1" ht="18" customHeight="1" x14ac:dyDescent="0.2"/>
    <row r="1201" s="37" customFormat="1" ht="18" customHeight="1" x14ac:dyDescent="0.2"/>
    <row r="1202" s="37" customFormat="1" ht="18" customHeight="1" x14ac:dyDescent="0.2"/>
    <row r="1203" s="37" customFormat="1" ht="18" customHeight="1" x14ac:dyDescent="0.2"/>
    <row r="1204" s="37" customFormat="1" ht="18" customHeight="1" x14ac:dyDescent="0.2"/>
    <row r="1205" s="37" customFormat="1" ht="18" customHeight="1" x14ac:dyDescent="0.2"/>
    <row r="1206" s="37" customFormat="1" ht="18" customHeight="1" x14ac:dyDescent="0.2"/>
    <row r="1207" s="37" customFormat="1" ht="18" customHeight="1" x14ac:dyDescent="0.2"/>
    <row r="1208" s="37" customFormat="1" ht="18" customHeight="1" x14ac:dyDescent="0.2"/>
    <row r="1209" s="37" customFormat="1" ht="18" customHeight="1" x14ac:dyDescent="0.2"/>
    <row r="1210" s="37" customFormat="1" ht="18" customHeight="1" x14ac:dyDescent="0.2"/>
    <row r="1211" s="37" customFormat="1" ht="18" customHeight="1" x14ac:dyDescent="0.2"/>
    <row r="1212" s="37" customFormat="1" ht="18" customHeight="1" x14ac:dyDescent="0.2"/>
    <row r="1213" s="37" customFormat="1" ht="18" customHeight="1" x14ac:dyDescent="0.2"/>
    <row r="1214" s="37" customFormat="1" ht="18" customHeight="1" x14ac:dyDescent="0.2"/>
    <row r="1215" s="37" customFormat="1" ht="18" customHeight="1" x14ac:dyDescent="0.2"/>
    <row r="1216" s="37" customFormat="1" ht="18" customHeight="1" x14ac:dyDescent="0.2"/>
    <row r="1217" s="37" customFormat="1" ht="18" customHeight="1" x14ac:dyDescent="0.2"/>
    <row r="1218" s="37" customFormat="1" ht="18" customHeight="1" x14ac:dyDescent="0.2"/>
    <row r="1219" s="37" customFormat="1" ht="18" customHeight="1" x14ac:dyDescent="0.2"/>
    <row r="1220" s="37" customFormat="1" ht="18" customHeight="1" x14ac:dyDescent="0.2"/>
    <row r="1221" s="37" customFormat="1" ht="18" customHeight="1" x14ac:dyDescent="0.2"/>
    <row r="1222" s="37" customFormat="1" ht="18" customHeight="1" x14ac:dyDescent="0.2"/>
    <row r="1223" s="37" customFormat="1" ht="18" customHeight="1" x14ac:dyDescent="0.2"/>
    <row r="1224" s="37" customFormat="1" ht="18" customHeight="1" x14ac:dyDescent="0.2"/>
    <row r="1225" s="37" customFormat="1" ht="18" customHeight="1" x14ac:dyDescent="0.2"/>
    <row r="1226" s="37" customFormat="1" ht="18" customHeight="1" x14ac:dyDescent="0.2"/>
    <row r="1227" s="37" customFormat="1" ht="18" customHeight="1" x14ac:dyDescent="0.2"/>
    <row r="1228" s="37" customFormat="1" ht="18" customHeight="1" x14ac:dyDescent="0.2"/>
    <row r="1229" s="37" customFormat="1" ht="18" customHeight="1" x14ac:dyDescent="0.2"/>
    <row r="1230" s="37" customFormat="1" ht="18" customHeight="1" x14ac:dyDescent="0.2"/>
    <row r="1231" s="37" customFormat="1" ht="18" customHeight="1" x14ac:dyDescent="0.2"/>
    <row r="1232" s="37" customFormat="1" ht="18" customHeight="1" x14ac:dyDescent="0.2"/>
    <row r="1233" s="37" customFormat="1" ht="18" customHeight="1" x14ac:dyDescent="0.2"/>
    <row r="1234" s="37" customFormat="1" ht="18" customHeight="1" x14ac:dyDescent="0.2"/>
    <row r="1235" s="37" customFormat="1" ht="18" customHeight="1" x14ac:dyDescent="0.2"/>
    <row r="1236" s="37" customFormat="1" ht="18" customHeight="1" x14ac:dyDescent="0.2"/>
    <row r="1237" s="37" customFormat="1" ht="18" customHeight="1" x14ac:dyDescent="0.2"/>
    <row r="1238" s="37" customFormat="1" ht="18" customHeight="1" x14ac:dyDescent="0.2"/>
    <row r="1239" s="37" customFormat="1" ht="18" customHeight="1" x14ac:dyDescent="0.2"/>
    <row r="1240" s="37" customFormat="1" ht="18" customHeight="1" x14ac:dyDescent="0.2"/>
    <row r="1241" s="37" customFormat="1" ht="18" customHeight="1" x14ac:dyDescent="0.2"/>
    <row r="1242" s="37" customFormat="1" ht="18" customHeight="1" x14ac:dyDescent="0.2"/>
    <row r="1243" s="37" customFormat="1" ht="18" customHeight="1" x14ac:dyDescent="0.2"/>
    <row r="1244" s="37" customFormat="1" ht="18" customHeight="1" x14ac:dyDescent="0.2"/>
    <row r="1245" s="37" customFormat="1" ht="18" customHeight="1" x14ac:dyDescent="0.2"/>
    <row r="1246" s="37" customFormat="1" ht="18" customHeight="1" x14ac:dyDescent="0.2"/>
    <row r="1247" s="37" customFormat="1" ht="18" customHeight="1" x14ac:dyDescent="0.2"/>
    <row r="1248" s="37" customFormat="1" ht="18" customHeight="1" x14ac:dyDescent="0.2"/>
    <row r="1249" s="37" customFormat="1" ht="18" customHeight="1" x14ac:dyDescent="0.2"/>
    <row r="1250" s="37" customFormat="1" ht="18" customHeight="1" x14ac:dyDescent="0.2"/>
    <row r="1251" s="37" customFormat="1" ht="18" customHeight="1" x14ac:dyDescent="0.2"/>
    <row r="1252" s="37" customFormat="1" ht="18" customHeight="1" x14ac:dyDescent="0.2"/>
    <row r="1253" s="37" customFormat="1" ht="18" customHeight="1" x14ac:dyDescent="0.2"/>
    <row r="1254" s="37" customFormat="1" ht="18" customHeight="1" x14ac:dyDescent="0.2"/>
    <row r="1255" s="37" customFormat="1" ht="18" customHeight="1" x14ac:dyDescent="0.2"/>
    <row r="1256" s="37" customFormat="1" ht="18" customHeight="1" x14ac:dyDescent="0.2"/>
    <row r="1257" s="37" customFormat="1" ht="18" customHeight="1" x14ac:dyDescent="0.2"/>
    <row r="1258" s="37" customFormat="1" ht="18" customHeight="1" x14ac:dyDescent="0.2"/>
    <row r="1259" s="37" customFormat="1" ht="18" customHeight="1" x14ac:dyDescent="0.2"/>
    <row r="1260" s="37" customFormat="1" ht="18" customHeight="1" x14ac:dyDescent="0.2"/>
    <row r="1261" s="37" customFormat="1" ht="18" customHeight="1" x14ac:dyDescent="0.2"/>
    <row r="1262" s="37" customFormat="1" ht="18" customHeight="1" x14ac:dyDescent="0.2"/>
    <row r="1263" s="37" customFormat="1" ht="18" customHeight="1" x14ac:dyDescent="0.2"/>
    <row r="1264" s="37" customFormat="1" ht="18" customHeight="1" x14ac:dyDescent="0.2"/>
    <row r="1265" s="37" customFormat="1" ht="18" customHeight="1" x14ac:dyDescent="0.2"/>
    <row r="1266" s="37" customFormat="1" ht="18" customHeight="1" x14ac:dyDescent="0.2"/>
    <row r="1267" s="37" customFormat="1" ht="18" customHeight="1" x14ac:dyDescent="0.2"/>
    <row r="1268" s="37" customFormat="1" ht="18" customHeight="1" x14ac:dyDescent="0.2"/>
    <row r="1269" s="37" customFormat="1" ht="18" customHeight="1" x14ac:dyDescent="0.2"/>
    <row r="1270" s="37" customFormat="1" ht="18" customHeight="1" x14ac:dyDescent="0.2"/>
    <row r="1271" s="37" customFormat="1" ht="18" customHeight="1" x14ac:dyDescent="0.2"/>
    <row r="1272" s="37" customFormat="1" ht="18" customHeight="1" x14ac:dyDescent="0.2"/>
    <row r="1273" s="37" customFormat="1" ht="18" customHeight="1" x14ac:dyDescent="0.2"/>
    <row r="1274" s="37" customFormat="1" ht="18" customHeight="1" x14ac:dyDescent="0.2"/>
    <row r="1275" s="37" customFormat="1" ht="18" customHeight="1" x14ac:dyDescent="0.2"/>
    <row r="1276" s="37" customFormat="1" ht="18" customHeight="1" x14ac:dyDescent="0.2"/>
    <row r="1277" s="37" customFormat="1" ht="18" customHeight="1" x14ac:dyDescent="0.2"/>
    <row r="1278" s="37" customFormat="1" ht="18" customHeight="1" x14ac:dyDescent="0.2"/>
    <row r="1279" s="37" customFormat="1" ht="18" customHeight="1" x14ac:dyDescent="0.2"/>
    <row r="1280" s="37" customFormat="1" ht="18" customHeight="1" x14ac:dyDescent="0.2"/>
    <row r="1281" s="37" customFormat="1" ht="18" customHeight="1" x14ac:dyDescent="0.2"/>
    <row r="1282" s="37" customFormat="1" ht="18" customHeight="1" x14ac:dyDescent="0.2"/>
    <row r="1283" s="37" customFormat="1" ht="18" customHeight="1" x14ac:dyDescent="0.2"/>
    <row r="1284" s="37" customFormat="1" ht="18" customHeight="1" x14ac:dyDescent="0.2"/>
    <row r="1285" s="37" customFormat="1" ht="18" customHeight="1" x14ac:dyDescent="0.2"/>
    <row r="1286" s="37" customFormat="1" ht="18" customHeight="1" x14ac:dyDescent="0.2"/>
    <row r="1287" s="37" customFormat="1" ht="18" customHeight="1" x14ac:dyDescent="0.2"/>
    <row r="1288" s="37" customFormat="1" ht="18" customHeight="1" x14ac:dyDescent="0.2"/>
    <row r="1289" s="37" customFormat="1" ht="18" customHeight="1" x14ac:dyDescent="0.2"/>
    <row r="1290" s="37" customFormat="1" ht="18" customHeight="1" x14ac:dyDescent="0.2"/>
    <row r="1291" s="37" customFormat="1" ht="18" customHeight="1" x14ac:dyDescent="0.2"/>
    <row r="1292" s="37" customFormat="1" ht="18" customHeight="1" x14ac:dyDescent="0.2"/>
    <row r="1293" s="37" customFormat="1" ht="18" customHeight="1" x14ac:dyDescent="0.2"/>
    <row r="1294" s="37" customFormat="1" ht="18" customHeight="1" x14ac:dyDescent="0.2"/>
    <row r="1295" s="37" customFormat="1" ht="18" customHeight="1" x14ac:dyDescent="0.2"/>
    <row r="1296" s="37" customFormat="1" ht="18" customHeight="1" x14ac:dyDescent="0.2"/>
    <row r="1297" s="37" customFormat="1" ht="18" customHeight="1" x14ac:dyDescent="0.2"/>
    <row r="1298" s="37" customFormat="1" ht="18" customHeight="1" x14ac:dyDescent="0.2"/>
    <row r="1299" s="37" customFormat="1" ht="18" customHeight="1" x14ac:dyDescent="0.2"/>
    <row r="1300" s="37" customFormat="1" ht="18" customHeight="1" x14ac:dyDescent="0.2"/>
    <row r="1301" s="37" customFormat="1" ht="18" customHeight="1" x14ac:dyDescent="0.2"/>
    <row r="1302" s="37" customFormat="1" ht="18" customHeight="1" x14ac:dyDescent="0.2"/>
    <row r="1303" s="37" customFormat="1" ht="18" customHeight="1" x14ac:dyDescent="0.2"/>
    <row r="1304" s="37" customFormat="1" ht="18" customHeight="1" x14ac:dyDescent="0.2"/>
    <row r="1305" s="37" customFormat="1" ht="18" customHeight="1" x14ac:dyDescent="0.2"/>
    <row r="1306" s="37" customFormat="1" ht="18" customHeight="1" x14ac:dyDescent="0.2"/>
    <row r="1307" s="37" customFormat="1" ht="18" customHeight="1" x14ac:dyDescent="0.2"/>
    <row r="1308" s="37" customFormat="1" ht="18" customHeight="1" x14ac:dyDescent="0.2"/>
    <row r="1309" s="37" customFormat="1" ht="18" customHeight="1" x14ac:dyDescent="0.2"/>
    <row r="1310" s="37" customFormat="1" ht="18" customHeight="1" x14ac:dyDescent="0.2"/>
    <row r="1311" s="37" customFormat="1" ht="18" customHeight="1" x14ac:dyDescent="0.2"/>
    <row r="1312" s="37" customFormat="1" ht="18" customHeight="1" x14ac:dyDescent="0.2"/>
    <row r="1313" s="37" customFormat="1" ht="18" customHeight="1" x14ac:dyDescent="0.2"/>
    <row r="1314" s="37" customFormat="1" ht="18" customHeight="1" x14ac:dyDescent="0.2"/>
    <row r="1315" s="37" customFormat="1" ht="18" customHeight="1" x14ac:dyDescent="0.2"/>
    <row r="1316" s="37" customFormat="1" ht="18" customHeight="1" x14ac:dyDescent="0.2"/>
    <row r="1317" s="37" customFormat="1" ht="18" customHeight="1" x14ac:dyDescent="0.2"/>
    <row r="1318" s="37" customFormat="1" ht="18" customHeight="1" x14ac:dyDescent="0.2"/>
    <row r="1319" s="37" customFormat="1" ht="18" customHeight="1" x14ac:dyDescent="0.2"/>
    <row r="1320" s="37" customFormat="1" ht="18" customHeight="1" x14ac:dyDescent="0.2"/>
    <row r="1321" s="37" customFormat="1" ht="18" customHeight="1" x14ac:dyDescent="0.2"/>
    <row r="1322" s="37" customFormat="1" ht="18" customHeight="1" x14ac:dyDescent="0.2"/>
    <row r="1323" s="37" customFormat="1" ht="18" customHeight="1" x14ac:dyDescent="0.2"/>
    <row r="1324" s="37" customFormat="1" ht="18" customHeight="1" x14ac:dyDescent="0.2"/>
    <row r="1325" s="37" customFormat="1" ht="18" customHeight="1" x14ac:dyDescent="0.2"/>
    <row r="1326" s="37" customFormat="1" ht="18" customHeight="1" x14ac:dyDescent="0.2"/>
    <row r="1327" s="37" customFormat="1" ht="18" customHeight="1" x14ac:dyDescent="0.2"/>
    <row r="1328" s="37" customFormat="1" ht="18" customHeight="1" x14ac:dyDescent="0.2"/>
    <row r="1329" s="37" customFormat="1" ht="18" customHeight="1" x14ac:dyDescent="0.2"/>
    <row r="1330" s="37" customFormat="1" ht="18" customHeight="1" x14ac:dyDescent="0.2"/>
    <row r="1331" s="37" customFormat="1" ht="18" customHeight="1" x14ac:dyDescent="0.2"/>
    <row r="1332" s="37" customFormat="1" ht="18" customHeight="1" x14ac:dyDescent="0.2"/>
    <row r="1333" s="37" customFormat="1" ht="18" customHeight="1" x14ac:dyDescent="0.2"/>
    <row r="1334" s="37" customFormat="1" ht="18" customHeight="1" x14ac:dyDescent="0.2"/>
    <row r="1335" s="37" customFormat="1" ht="18" customHeight="1" x14ac:dyDescent="0.2"/>
    <row r="1336" s="37" customFormat="1" ht="18" customHeight="1" x14ac:dyDescent="0.2"/>
    <row r="1337" s="37" customFormat="1" ht="18" customHeight="1" x14ac:dyDescent="0.2"/>
    <row r="1338" s="37" customFormat="1" ht="18" customHeight="1" x14ac:dyDescent="0.2"/>
    <row r="1339" s="37" customFormat="1" ht="18" customHeight="1" x14ac:dyDescent="0.2"/>
    <row r="1340" s="37" customFormat="1" ht="18" customHeight="1" x14ac:dyDescent="0.2"/>
    <row r="1341" s="37" customFormat="1" ht="18" customHeight="1" x14ac:dyDescent="0.2"/>
    <row r="1342" s="37" customFormat="1" ht="18" customHeight="1" x14ac:dyDescent="0.2"/>
    <row r="1343" s="37" customFormat="1" ht="18" customHeight="1" x14ac:dyDescent="0.2"/>
    <row r="1344" s="37" customFormat="1" ht="18" customHeight="1" x14ac:dyDescent="0.2"/>
    <row r="1345" s="37" customFormat="1" ht="18" customHeight="1" x14ac:dyDescent="0.2"/>
    <row r="1346" s="37" customFormat="1" ht="18" customHeight="1" x14ac:dyDescent="0.2"/>
    <row r="1347" s="37" customFormat="1" ht="18" customHeight="1" x14ac:dyDescent="0.2"/>
    <row r="1348" s="37" customFormat="1" ht="18" customHeight="1" x14ac:dyDescent="0.2"/>
    <row r="1349" s="37" customFormat="1" ht="18" customHeight="1" x14ac:dyDescent="0.2"/>
    <row r="1350" s="37" customFormat="1" ht="18" customHeight="1" x14ac:dyDescent="0.2"/>
    <row r="1351" s="37" customFormat="1" ht="18" customHeight="1" x14ac:dyDescent="0.2"/>
    <row r="1352" s="37" customFormat="1" ht="18" customHeight="1" x14ac:dyDescent="0.2"/>
    <row r="1353" s="37" customFormat="1" ht="18" customHeight="1" x14ac:dyDescent="0.2"/>
    <row r="1354" s="37" customFormat="1" ht="18" customHeight="1" x14ac:dyDescent="0.2"/>
    <row r="1355" s="37" customFormat="1" ht="18" customHeight="1" x14ac:dyDescent="0.2"/>
    <row r="1356" s="37" customFormat="1" ht="18" customHeight="1" x14ac:dyDescent="0.2"/>
    <row r="1357" s="37" customFormat="1" ht="18" customHeight="1" x14ac:dyDescent="0.2"/>
    <row r="1358" s="37" customFormat="1" ht="18" customHeight="1" x14ac:dyDescent="0.2"/>
    <row r="1359" s="37" customFormat="1" ht="18" customHeight="1" x14ac:dyDescent="0.2"/>
    <row r="1360" s="37" customFormat="1" ht="18" customHeight="1" x14ac:dyDescent="0.2"/>
    <row r="1361" s="37" customFormat="1" ht="18" customHeight="1" x14ac:dyDescent="0.2"/>
    <row r="1362" s="37" customFormat="1" ht="18" customHeight="1" x14ac:dyDescent="0.2"/>
    <row r="1363" s="37" customFormat="1" ht="18" customHeight="1" x14ac:dyDescent="0.2"/>
    <row r="1364" s="37" customFormat="1" ht="18" customHeight="1" x14ac:dyDescent="0.2"/>
    <row r="1365" s="37" customFormat="1" ht="18" customHeight="1" x14ac:dyDescent="0.2"/>
    <row r="1366" s="37" customFormat="1" ht="18" customHeight="1" x14ac:dyDescent="0.2"/>
    <row r="1367" s="37" customFormat="1" ht="18" customHeight="1" x14ac:dyDescent="0.2"/>
    <row r="1368" s="37" customFormat="1" ht="18" customHeight="1" x14ac:dyDescent="0.2"/>
    <row r="1369" s="37" customFormat="1" ht="18" customHeight="1" x14ac:dyDescent="0.2"/>
    <row r="1370" s="37" customFormat="1" ht="18" customHeight="1" x14ac:dyDescent="0.2"/>
    <row r="1371" s="37" customFormat="1" ht="18" customHeight="1" x14ac:dyDescent="0.2"/>
    <row r="1372" s="37" customFormat="1" ht="18" customHeight="1" x14ac:dyDescent="0.2"/>
    <row r="1373" s="37" customFormat="1" ht="18" customHeight="1" x14ac:dyDescent="0.2"/>
    <row r="1374" s="37" customFormat="1" ht="18" customHeight="1" x14ac:dyDescent="0.2"/>
    <row r="1375" s="37" customFormat="1" ht="18" customHeight="1" x14ac:dyDescent="0.2"/>
    <row r="1376" s="37" customFormat="1" ht="18" customHeight="1" x14ac:dyDescent="0.2"/>
    <row r="1377" s="37" customFormat="1" ht="18" customHeight="1" x14ac:dyDescent="0.2"/>
    <row r="1378" s="37" customFormat="1" ht="18" customHeight="1" x14ac:dyDescent="0.2"/>
    <row r="1379" s="37" customFormat="1" ht="18" customHeight="1" x14ac:dyDescent="0.2"/>
    <row r="1380" s="37" customFormat="1" ht="18" customHeight="1" x14ac:dyDescent="0.2"/>
    <row r="1381" s="37" customFormat="1" ht="18" customHeight="1" x14ac:dyDescent="0.2"/>
    <row r="1382" s="37" customFormat="1" ht="18" customHeight="1" x14ac:dyDescent="0.2"/>
    <row r="1383" s="37" customFormat="1" ht="18" customHeight="1" x14ac:dyDescent="0.2"/>
    <row r="1384" s="37" customFormat="1" ht="18" customHeight="1" x14ac:dyDescent="0.2"/>
    <row r="1385" s="37" customFormat="1" ht="18" customHeight="1" x14ac:dyDescent="0.2"/>
    <row r="1386" s="37" customFormat="1" ht="18" customHeight="1" x14ac:dyDescent="0.2"/>
    <row r="1387" s="37" customFormat="1" ht="18" customHeight="1" x14ac:dyDescent="0.2"/>
    <row r="1388" s="37" customFormat="1" ht="18" customHeight="1" x14ac:dyDescent="0.2"/>
    <row r="1389" s="37" customFormat="1" ht="18" customHeight="1" x14ac:dyDescent="0.2"/>
    <row r="1390" s="37" customFormat="1" ht="18" customHeight="1" x14ac:dyDescent="0.2"/>
    <row r="1391" s="37" customFormat="1" ht="18" customHeight="1" x14ac:dyDescent="0.2"/>
    <row r="1392" s="37" customFormat="1" ht="18" customHeight="1" x14ac:dyDescent="0.2"/>
    <row r="1393" s="37" customFormat="1" ht="18" customHeight="1" x14ac:dyDescent="0.2"/>
    <row r="1394" s="37" customFormat="1" ht="18" customHeight="1" x14ac:dyDescent="0.2"/>
    <row r="1395" s="37" customFormat="1" ht="18" customHeight="1" x14ac:dyDescent="0.2"/>
    <row r="1396" s="37" customFormat="1" ht="18" customHeight="1" x14ac:dyDescent="0.2"/>
    <row r="1397" s="37" customFormat="1" ht="18" customHeight="1" x14ac:dyDescent="0.2"/>
    <row r="1398" s="37" customFormat="1" ht="18" customHeight="1" x14ac:dyDescent="0.2"/>
    <row r="1399" s="37" customFormat="1" ht="18" customHeight="1" x14ac:dyDescent="0.2"/>
    <row r="1400" s="37" customFormat="1" ht="18" customHeight="1" x14ac:dyDescent="0.2"/>
    <row r="1401" s="37" customFormat="1" ht="18" customHeight="1" x14ac:dyDescent="0.2"/>
    <row r="1402" s="37" customFormat="1" ht="18" customHeight="1" x14ac:dyDescent="0.2"/>
    <row r="1403" s="37" customFormat="1" ht="18" customHeight="1" x14ac:dyDescent="0.2"/>
    <row r="1404" s="37" customFormat="1" ht="18" customHeight="1" x14ac:dyDescent="0.2"/>
    <row r="1405" s="37" customFormat="1" ht="18" customHeight="1" x14ac:dyDescent="0.2"/>
    <row r="1406" s="37" customFormat="1" ht="18" customHeight="1" x14ac:dyDescent="0.2"/>
    <row r="1407" s="37" customFormat="1" ht="18" customHeight="1" x14ac:dyDescent="0.2"/>
    <row r="1408" s="37" customFormat="1" ht="18" customHeight="1" x14ac:dyDescent="0.2"/>
    <row r="1409" s="37" customFormat="1" ht="18" customHeight="1" x14ac:dyDescent="0.2"/>
    <row r="1410" s="37" customFormat="1" ht="18" customHeight="1" x14ac:dyDescent="0.2"/>
    <row r="1411" s="37" customFormat="1" ht="18" customHeight="1" x14ac:dyDescent="0.2"/>
    <row r="1412" s="37" customFormat="1" ht="18" customHeight="1" x14ac:dyDescent="0.2"/>
    <row r="1413" s="37" customFormat="1" ht="18" customHeight="1" x14ac:dyDescent="0.2"/>
    <row r="1414" s="37" customFormat="1" ht="18" customHeight="1" x14ac:dyDescent="0.2"/>
    <row r="1415" s="37" customFormat="1" ht="18" customHeight="1" x14ac:dyDescent="0.2"/>
    <row r="1416" s="37" customFormat="1" ht="18" customHeight="1" x14ac:dyDescent="0.2"/>
    <row r="1417" s="37" customFormat="1" ht="18" customHeight="1" x14ac:dyDescent="0.2"/>
    <row r="1418" s="37" customFormat="1" ht="18" customHeight="1" x14ac:dyDescent="0.2"/>
    <row r="1419" s="37" customFormat="1" ht="18" customHeight="1" x14ac:dyDescent="0.2"/>
    <row r="1420" s="37" customFormat="1" ht="18" customHeight="1" x14ac:dyDescent="0.2"/>
    <row r="1421" s="37" customFormat="1" ht="18" customHeight="1" x14ac:dyDescent="0.2"/>
    <row r="1422" s="37" customFormat="1" ht="18" customHeight="1" x14ac:dyDescent="0.2"/>
    <row r="1423" s="37" customFormat="1" ht="18" customHeight="1" x14ac:dyDescent="0.2"/>
    <row r="1424" s="37" customFormat="1" ht="18" customHeight="1" x14ac:dyDescent="0.2"/>
    <row r="1425" s="37" customFormat="1" ht="18" customHeight="1" x14ac:dyDescent="0.2"/>
    <row r="1426" s="37" customFormat="1" ht="18" customHeight="1" x14ac:dyDescent="0.2"/>
    <row r="1427" s="37" customFormat="1" ht="18" customHeight="1" x14ac:dyDescent="0.2"/>
    <row r="1428" s="37" customFormat="1" ht="18" customHeight="1" x14ac:dyDescent="0.2"/>
    <row r="1429" s="37" customFormat="1" ht="18" customHeight="1" x14ac:dyDescent="0.2"/>
    <row r="1430" s="37" customFormat="1" ht="18" customHeight="1" x14ac:dyDescent="0.2"/>
    <row r="1431" s="37" customFormat="1" ht="18" customHeight="1" x14ac:dyDescent="0.2"/>
    <row r="1432" s="37" customFormat="1" ht="18" customHeight="1" x14ac:dyDescent="0.2"/>
    <row r="1433" s="37" customFormat="1" ht="18" customHeight="1" x14ac:dyDescent="0.2"/>
    <row r="1434" s="37" customFormat="1" ht="18" customHeight="1" x14ac:dyDescent="0.2"/>
    <row r="1435" s="37" customFormat="1" ht="18" customHeight="1" x14ac:dyDescent="0.2"/>
    <row r="1436" s="37" customFormat="1" ht="18" customHeight="1" x14ac:dyDescent="0.2"/>
    <row r="1437" s="37" customFormat="1" ht="18" customHeight="1" x14ac:dyDescent="0.2"/>
    <row r="1438" s="37" customFormat="1" ht="18" customHeight="1" x14ac:dyDescent="0.2"/>
    <row r="1439" s="37" customFormat="1" ht="18" customHeight="1" x14ac:dyDescent="0.2"/>
    <row r="1440" s="37" customFormat="1" ht="18" customHeight="1" x14ac:dyDescent="0.2"/>
    <row r="1441" s="37" customFormat="1" ht="18" customHeight="1" x14ac:dyDescent="0.2"/>
    <row r="1442" s="37" customFormat="1" ht="18" customHeight="1" x14ac:dyDescent="0.2"/>
    <row r="1443" s="37" customFormat="1" ht="18" customHeight="1" x14ac:dyDescent="0.2"/>
    <row r="1444" s="37" customFormat="1" ht="18" customHeight="1" x14ac:dyDescent="0.2"/>
    <row r="1445" s="37" customFormat="1" ht="18" customHeight="1" x14ac:dyDescent="0.2"/>
    <row r="1446" s="37" customFormat="1" ht="18" customHeight="1" x14ac:dyDescent="0.2"/>
    <row r="1447" s="37" customFormat="1" ht="18" customHeight="1" x14ac:dyDescent="0.2"/>
    <row r="1448" s="37" customFormat="1" ht="18" customHeight="1" x14ac:dyDescent="0.2"/>
    <row r="1449" s="37" customFormat="1" ht="18" customHeight="1" x14ac:dyDescent="0.2"/>
    <row r="1450" s="37" customFormat="1" ht="18" customHeight="1" x14ac:dyDescent="0.2"/>
    <row r="1451" s="37" customFormat="1" ht="18" customHeight="1" x14ac:dyDescent="0.2"/>
    <row r="1452" s="37" customFormat="1" ht="18" customHeight="1" x14ac:dyDescent="0.2"/>
    <row r="1453" s="37" customFormat="1" ht="18" customHeight="1" x14ac:dyDescent="0.2"/>
    <row r="1454" s="37" customFormat="1" ht="18" customHeight="1" x14ac:dyDescent="0.2"/>
    <row r="1455" s="37" customFormat="1" ht="18" customHeight="1" x14ac:dyDescent="0.2"/>
    <row r="1456" s="37" customFormat="1" ht="18" customHeight="1" x14ac:dyDescent="0.2"/>
    <row r="1457" s="37" customFormat="1" ht="18" customHeight="1" x14ac:dyDescent="0.2"/>
    <row r="1458" s="37" customFormat="1" ht="18" customHeight="1" x14ac:dyDescent="0.2"/>
    <row r="1459" s="37" customFormat="1" ht="18" customHeight="1" x14ac:dyDescent="0.2"/>
    <row r="1460" s="37" customFormat="1" ht="18" customHeight="1" x14ac:dyDescent="0.2"/>
    <row r="1461" s="37" customFormat="1" ht="18" customHeight="1" x14ac:dyDescent="0.2"/>
    <row r="1462" s="37" customFormat="1" ht="18" customHeight="1" x14ac:dyDescent="0.2"/>
    <row r="1463" s="37" customFormat="1" ht="18" customHeight="1" x14ac:dyDescent="0.2"/>
    <row r="1464" s="37" customFormat="1" ht="18" customHeight="1" x14ac:dyDescent="0.2"/>
    <row r="1465" s="37" customFormat="1" ht="18" customHeight="1" x14ac:dyDescent="0.2"/>
    <row r="1466" s="37" customFormat="1" ht="18" customHeight="1" x14ac:dyDescent="0.2"/>
    <row r="1467" s="37" customFormat="1" ht="18" customHeight="1" x14ac:dyDescent="0.2"/>
    <row r="1468" s="37" customFormat="1" ht="18" customHeight="1" x14ac:dyDescent="0.2"/>
    <row r="1469" s="37" customFormat="1" ht="18" customHeight="1" x14ac:dyDescent="0.2"/>
    <row r="1470" s="37" customFormat="1" ht="18" customHeight="1" x14ac:dyDescent="0.2"/>
    <row r="1471" s="37" customFormat="1" ht="18" customHeight="1" x14ac:dyDescent="0.2"/>
    <row r="1472" s="37" customFormat="1" ht="18" customHeight="1" x14ac:dyDescent="0.2"/>
    <row r="1473" s="37" customFormat="1" ht="18" customHeight="1" x14ac:dyDescent="0.2"/>
    <row r="1474" s="37" customFormat="1" ht="18" customHeight="1" x14ac:dyDescent="0.2"/>
    <row r="1475" s="37" customFormat="1" ht="18" customHeight="1" x14ac:dyDescent="0.2"/>
    <row r="1476" s="37" customFormat="1" ht="18" customHeight="1" x14ac:dyDescent="0.2"/>
    <row r="1477" s="37" customFormat="1" ht="18" customHeight="1" x14ac:dyDescent="0.2"/>
    <row r="1478" s="37" customFormat="1" ht="18" customHeight="1" x14ac:dyDescent="0.2"/>
    <row r="1479" s="37" customFormat="1" ht="18" customHeight="1" x14ac:dyDescent="0.2"/>
    <row r="1480" s="37" customFormat="1" ht="18" customHeight="1" x14ac:dyDescent="0.2"/>
    <row r="1481" s="37" customFormat="1" ht="18" customHeight="1" x14ac:dyDescent="0.2"/>
    <row r="1482" s="37" customFormat="1" ht="18" customHeight="1" x14ac:dyDescent="0.2"/>
    <row r="1483" s="37" customFormat="1" ht="18" customHeight="1" x14ac:dyDescent="0.2"/>
    <row r="1484" s="37" customFormat="1" ht="18" customHeight="1" x14ac:dyDescent="0.2"/>
    <row r="1485" s="37" customFormat="1" ht="18" customHeight="1" x14ac:dyDescent="0.2"/>
    <row r="1486" s="37" customFormat="1" ht="18" customHeight="1" x14ac:dyDescent="0.2"/>
    <row r="1487" s="37" customFormat="1" ht="18" customHeight="1" x14ac:dyDescent="0.2"/>
    <row r="1488" s="37" customFormat="1" ht="18" customHeight="1" x14ac:dyDescent="0.2"/>
    <row r="1489" s="37" customFormat="1" ht="18" customHeight="1" x14ac:dyDescent="0.2"/>
    <row r="1490" s="37" customFormat="1" ht="18" customHeight="1" x14ac:dyDescent="0.2"/>
    <row r="1491" s="37" customFormat="1" ht="18" customHeight="1" x14ac:dyDescent="0.2"/>
    <row r="1492" s="37" customFormat="1" ht="18" customHeight="1" x14ac:dyDescent="0.2"/>
    <row r="1493" s="37" customFormat="1" ht="18" customHeight="1" x14ac:dyDescent="0.2"/>
    <row r="1494" s="37" customFormat="1" ht="18" customHeight="1" x14ac:dyDescent="0.2"/>
    <row r="1495" s="37" customFormat="1" ht="18" customHeight="1" x14ac:dyDescent="0.2"/>
    <row r="1496" s="37" customFormat="1" ht="18" customHeight="1" x14ac:dyDescent="0.2"/>
    <row r="1497" s="37" customFormat="1" ht="18" customHeight="1" x14ac:dyDescent="0.2"/>
    <row r="1498" s="37" customFormat="1" ht="18" customHeight="1" x14ac:dyDescent="0.2"/>
    <row r="1499" s="37" customFormat="1" ht="18" customHeight="1" x14ac:dyDescent="0.2"/>
    <row r="1500" s="37" customFormat="1" ht="18" customHeight="1" x14ac:dyDescent="0.2"/>
    <row r="1501" s="37" customFormat="1" ht="18" customHeight="1" x14ac:dyDescent="0.2"/>
    <row r="1502" s="37" customFormat="1" ht="18" customHeight="1" x14ac:dyDescent="0.2"/>
    <row r="1503" s="37" customFormat="1" ht="18" customHeight="1" x14ac:dyDescent="0.2"/>
    <row r="1504" s="37" customFormat="1" ht="18" customHeight="1" x14ac:dyDescent="0.2"/>
    <row r="1505" s="37" customFormat="1" ht="18" customHeight="1" x14ac:dyDescent="0.2"/>
    <row r="1506" s="37" customFormat="1" ht="18" customHeight="1" x14ac:dyDescent="0.2"/>
    <row r="1507" s="37" customFormat="1" ht="18" customHeight="1" x14ac:dyDescent="0.2"/>
    <row r="1508" s="37" customFormat="1" ht="18" customHeight="1" x14ac:dyDescent="0.2"/>
    <row r="1509" s="37" customFormat="1" ht="18" customHeight="1" x14ac:dyDescent="0.2"/>
    <row r="1510" s="37" customFormat="1" ht="18" customHeight="1" x14ac:dyDescent="0.2"/>
    <row r="1511" s="37" customFormat="1" ht="18" customHeight="1" x14ac:dyDescent="0.2"/>
    <row r="1512" s="37" customFormat="1" ht="18" customHeight="1" x14ac:dyDescent="0.2"/>
    <row r="1513" s="37" customFormat="1" ht="18" customHeight="1" x14ac:dyDescent="0.2"/>
    <row r="1514" s="37" customFormat="1" ht="18" customHeight="1" x14ac:dyDescent="0.2"/>
    <row r="1515" s="37" customFormat="1" ht="18" customHeight="1" x14ac:dyDescent="0.2"/>
    <row r="1516" s="37" customFormat="1" ht="18" customHeight="1" x14ac:dyDescent="0.2"/>
    <row r="1517" s="37" customFormat="1" ht="18" customHeight="1" x14ac:dyDescent="0.2"/>
    <row r="1518" s="37" customFormat="1" ht="18" customHeight="1" x14ac:dyDescent="0.2"/>
    <row r="1519" s="37" customFormat="1" ht="18" customHeight="1" x14ac:dyDescent="0.2"/>
    <row r="1520" s="37" customFormat="1" ht="18" customHeight="1" x14ac:dyDescent="0.2"/>
    <row r="1521" s="37" customFormat="1" ht="18" customHeight="1" x14ac:dyDescent="0.2"/>
    <row r="1522" s="37" customFormat="1" ht="18" customHeight="1" x14ac:dyDescent="0.2"/>
    <row r="1523" s="37" customFormat="1" ht="18" customHeight="1" x14ac:dyDescent="0.2"/>
    <row r="1524" s="37" customFormat="1" ht="18" customHeight="1" x14ac:dyDescent="0.2"/>
    <row r="1525" s="37" customFormat="1" ht="18" customHeight="1" x14ac:dyDescent="0.2"/>
    <row r="1526" s="37" customFormat="1" ht="18" customHeight="1" x14ac:dyDescent="0.2"/>
    <row r="1527" s="37" customFormat="1" x14ac:dyDescent="0.2"/>
    <row r="1528" s="37" customFormat="1" x14ac:dyDescent="0.2"/>
    <row r="1529" s="37" customFormat="1" x14ac:dyDescent="0.2"/>
    <row r="1530" s="37" customFormat="1" x14ac:dyDescent="0.2"/>
  </sheetData>
  <mergeCells count="57">
    <mergeCell ref="I119:J119"/>
    <mergeCell ref="I120:J120"/>
    <mergeCell ref="I176:J176"/>
    <mergeCell ref="I179:J179"/>
    <mergeCell ref="I197:J197"/>
    <mergeCell ref="I135:J135"/>
    <mergeCell ref="I161:J161"/>
    <mergeCell ref="B231:D231"/>
    <mergeCell ref="I198:J198"/>
    <mergeCell ref="I206:J206"/>
    <mergeCell ref="I207:J207"/>
    <mergeCell ref="I213:J213"/>
    <mergeCell ref="B223:C223"/>
    <mergeCell ref="B215:C215"/>
    <mergeCell ref="B208:C208"/>
    <mergeCell ref="B199:C199"/>
    <mergeCell ref="B201:C201"/>
    <mergeCell ref="H241:J241"/>
    <mergeCell ref="H245:J245"/>
    <mergeCell ref="H246:J246"/>
    <mergeCell ref="I214:J214"/>
    <mergeCell ref="I229:J229"/>
    <mergeCell ref="I230:J230"/>
    <mergeCell ref="I237:J237"/>
    <mergeCell ref="H240:J240"/>
    <mergeCell ref="I221:J221"/>
    <mergeCell ref="I23:J23"/>
    <mergeCell ref="I43:J43"/>
    <mergeCell ref="I45:J45"/>
    <mergeCell ref="I41:J41"/>
    <mergeCell ref="I105:J105"/>
    <mergeCell ref="I88:J88"/>
    <mergeCell ref="I104:J104"/>
    <mergeCell ref="A1:H1"/>
    <mergeCell ref="A6:A7"/>
    <mergeCell ref="B6:D7"/>
    <mergeCell ref="E6:E7"/>
    <mergeCell ref="F6:F7"/>
    <mergeCell ref="A2:F2"/>
    <mergeCell ref="A4:J4"/>
    <mergeCell ref="A3:B3"/>
    <mergeCell ref="B188:C188"/>
    <mergeCell ref="B180:C180"/>
    <mergeCell ref="I192:J192"/>
    <mergeCell ref="I151:J151"/>
    <mergeCell ref="I6:J7"/>
    <mergeCell ref="I8:J8"/>
    <mergeCell ref="B9:D9"/>
    <mergeCell ref="I21:J21"/>
    <mergeCell ref="I24:J24"/>
    <mergeCell ref="G165:H165"/>
    <mergeCell ref="I46:J46"/>
    <mergeCell ref="I67:J67"/>
    <mergeCell ref="I87:J87"/>
    <mergeCell ref="I66:J66"/>
    <mergeCell ref="I163:J163"/>
    <mergeCell ref="I134:J134"/>
  </mergeCells>
  <printOptions horizontalCentered="1"/>
  <pageMargins left="0" right="0" top="0.59055118110236227" bottom="0" header="0.51181102362204722" footer="0"/>
  <pageSetup paperSize="9" scale="59" orientation="portrait" horizontalDpi="4294967293" verticalDpi="4294967293" r:id="rId1"/>
  <headerFooter alignWithMargins="0"/>
  <rowBreaks count="4" manualBreakCount="4">
    <brk id="66" max="9" man="1"/>
    <brk id="119" max="9" man="1"/>
    <brk id="176" max="9" man="1"/>
    <brk id="2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Android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3</vt:i4>
      </vt:variant>
    </vt:vector>
  </HeadingPairs>
  <TitlesOfParts>
    <vt:vector size="5" baseType="lpstr">
      <vt:lpstr>REKAP</vt:lpstr>
      <vt:lpstr>ARS-INTERIOR-ME</vt:lpstr>
      <vt:lpstr>ARS-INTERIOR-ME!Print_Area</vt:lpstr>
      <vt:lpstr>REKAP!Print_Area</vt:lpstr>
      <vt:lpstr>ARS-INTERIOR-ME!Print_Titles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2022-01-30T18:30:19Z</cp:lastPrinted>
  <dcterms:created xsi:type="dcterms:W3CDTF">2003-03-10T18:56:48Z</dcterms:created>
  <dcterms:modified xsi:type="dcterms:W3CDTF">2022-03-15T04:07:27Z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